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\FIN IZVJEŠTAJ 2022\"/>
    </mc:Choice>
  </mc:AlternateContent>
  <xr:revisionPtr revIDLastSave="0" documentId="13_ncr:1_{7968A73B-8B45-4A28-8379-43BF4F4226D4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138" i="1" l="1"/>
  <c r="F138" i="1"/>
  <c r="C9" i="1"/>
  <c r="C21" i="1"/>
  <c r="C32" i="1"/>
  <c r="C44" i="1"/>
  <c r="C50" i="1"/>
  <c r="C126" i="1"/>
  <c r="C19" i="1"/>
  <c r="C16" i="1"/>
  <c r="F9" i="1"/>
  <c r="F21" i="1"/>
  <c r="F117" i="1"/>
  <c r="F87" i="1"/>
  <c r="D50" i="1"/>
  <c r="E50" i="1"/>
  <c r="F50" i="1"/>
  <c r="F39" i="1"/>
  <c r="F32" i="1"/>
  <c r="D19" i="1"/>
  <c r="E19" i="1"/>
  <c r="F19" i="1"/>
  <c r="E138" i="1" l="1"/>
  <c r="D138" i="1"/>
  <c r="E16" i="1"/>
  <c r="E10" i="1"/>
  <c r="D32" i="1"/>
  <c r="F44" i="1"/>
  <c r="D44" i="1"/>
  <c r="D9" i="1" l="1"/>
  <c r="D21" i="1"/>
  <c r="D109" i="1"/>
  <c r="D126" i="1"/>
  <c r="D10" i="1"/>
  <c r="F126" i="1"/>
  <c r="F109" i="1"/>
  <c r="F10" i="1"/>
  <c r="C10" i="1"/>
  <c r="H69" i="2"/>
  <c r="G69" i="2"/>
  <c r="D44" i="2"/>
  <c r="H50" i="2"/>
  <c r="G50" i="2"/>
  <c r="H80" i="1"/>
  <c r="G80" i="1"/>
  <c r="H52" i="1"/>
  <c r="G52" i="1"/>
  <c r="G24" i="1"/>
  <c r="H27" i="1"/>
  <c r="G27" i="1"/>
  <c r="H25" i="1"/>
  <c r="G25" i="1"/>
  <c r="F44" i="2"/>
  <c r="E44" i="2"/>
  <c r="H42" i="2"/>
  <c r="G42" i="2"/>
  <c r="H46" i="2"/>
  <c r="G46" i="2"/>
  <c r="H70" i="2"/>
  <c r="G70" i="2"/>
  <c r="H107" i="1"/>
  <c r="G107" i="1"/>
  <c r="H128" i="1"/>
  <c r="G128" i="1"/>
  <c r="H118" i="1"/>
  <c r="G118" i="1"/>
  <c r="H114" i="1"/>
  <c r="H113" i="1"/>
  <c r="H112" i="1"/>
  <c r="H110" i="1"/>
  <c r="G114" i="1"/>
  <c r="G113" i="1"/>
  <c r="G112" i="1"/>
  <c r="G110" i="1"/>
  <c r="H98" i="1"/>
  <c r="H97" i="1"/>
  <c r="G98" i="1"/>
  <c r="G97" i="1"/>
  <c r="H18" i="2"/>
  <c r="H12" i="2"/>
  <c r="G12" i="2"/>
  <c r="H17" i="2"/>
  <c r="G18" i="2"/>
  <c r="H33" i="2"/>
  <c r="G33" i="2"/>
  <c r="H49" i="2"/>
  <c r="H47" i="2"/>
  <c r="G49" i="2"/>
  <c r="G47" i="2"/>
  <c r="G72" i="2"/>
  <c r="H72" i="2"/>
  <c r="H66" i="2"/>
  <c r="G66" i="2"/>
  <c r="H57" i="2"/>
  <c r="G57" i="2"/>
  <c r="H56" i="2"/>
  <c r="G56" i="2"/>
  <c r="H75" i="2"/>
  <c r="G75" i="2"/>
  <c r="H71" i="2"/>
  <c r="G71" i="2"/>
  <c r="G26" i="1" l="1"/>
  <c r="H24" i="1"/>
  <c r="H26" i="1"/>
  <c r="H117" i="1" l="1"/>
  <c r="G117" i="1"/>
  <c r="H109" i="1"/>
  <c r="G109" i="1"/>
  <c r="C44" i="2"/>
  <c r="F17" i="2"/>
  <c r="E17" i="2"/>
  <c r="D17" i="2"/>
  <c r="C17" i="2"/>
  <c r="H124" i="1"/>
  <c r="G124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7" i="1"/>
  <c r="G127" i="1"/>
  <c r="H29" i="1"/>
  <c r="G29" i="1"/>
  <c r="H33" i="1"/>
  <c r="G33" i="1"/>
  <c r="H34" i="1"/>
  <c r="G34" i="1"/>
  <c r="H35" i="1"/>
  <c r="G35" i="1"/>
  <c r="H36" i="1"/>
  <c r="G36" i="1"/>
  <c r="H38" i="1"/>
  <c r="G38" i="1"/>
  <c r="H70" i="1"/>
  <c r="G70" i="1"/>
  <c r="H71" i="1"/>
  <c r="G71" i="1"/>
  <c r="H73" i="1"/>
  <c r="G73" i="1"/>
  <c r="H72" i="1"/>
  <c r="G72" i="1"/>
  <c r="H82" i="1"/>
  <c r="G82" i="1"/>
  <c r="H78" i="1"/>
  <c r="G78" i="1"/>
  <c r="H84" i="1"/>
  <c r="G84" i="1"/>
  <c r="H59" i="1"/>
  <c r="G59" i="1"/>
  <c r="H57" i="1"/>
  <c r="G57" i="1"/>
  <c r="H55" i="1"/>
  <c r="G55" i="1"/>
  <c r="H48" i="1"/>
  <c r="G48" i="1"/>
  <c r="H43" i="1"/>
  <c r="G43" i="1"/>
  <c r="H42" i="1"/>
  <c r="G42" i="1"/>
  <c r="H40" i="1"/>
  <c r="G40" i="1"/>
  <c r="H96" i="1"/>
  <c r="G96" i="1"/>
  <c r="H95" i="1"/>
  <c r="G95" i="1"/>
  <c r="H91" i="1"/>
  <c r="G91" i="1"/>
  <c r="H90" i="1"/>
  <c r="G90" i="1"/>
  <c r="H89" i="1"/>
  <c r="G89" i="1"/>
  <c r="H122" i="1"/>
  <c r="G122" i="1"/>
  <c r="H103" i="1"/>
  <c r="G103" i="1"/>
  <c r="H102" i="1"/>
  <c r="G102" i="1"/>
  <c r="H66" i="1"/>
  <c r="G66" i="1"/>
  <c r="G56" i="1"/>
  <c r="H56" i="1"/>
  <c r="G87" i="1"/>
  <c r="F63" i="2"/>
  <c r="E63" i="2"/>
  <c r="D63" i="2"/>
  <c r="C63" i="2"/>
  <c r="H41" i="2"/>
  <c r="F41" i="2"/>
  <c r="E41" i="2"/>
  <c r="D41" i="2"/>
  <c r="C41" i="2"/>
  <c r="D29" i="2"/>
  <c r="E29" i="2"/>
  <c r="D32" i="2"/>
  <c r="E32" i="2"/>
  <c r="F32" i="2"/>
  <c r="C32" i="2"/>
  <c r="E27" i="2"/>
  <c r="F9" i="2"/>
  <c r="E9" i="2"/>
  <c r="D9" i="2"/>
  <c r="C9" i="2"/>
  <c r="H31" i="2"/>
  <c r="G31" i="2"/>
  <c r="H30" i="2"/>
  <c r="G30" i="2"/>
  <c r="F29" i="2"/>
  <c r="C29" i="2"/>
  <c r="H52" i="2"/>
  <c r="G52" i="2"/>
  <c r="H51" i="2"/>
  <c r="F51" i="2"/>
  <c r="E51" i="2"/>
  <c r="D51" i="2"/>
  <c r="C51" i="2"/>
  <c r="H60" i="2"/>
  <c r="G60" i="2"/>
  <c r="H59" i="2"/>
  <c r="G59" i="2"/>
  <c r="H58" i="2"/>
  <c r="G58" i="2"/>
  <c r="H55" i="2"/>
  <c r="G55" i="2"/>
  <c r="F54" i="2"/>
  <c r="E54" i="2"/>
  <c r="D54" i="2"/>
  <c r="C54" i="2"/>
  <c r="F35" i="2"/>
  <c r="E35" i="2"/>
  <c r="D35" i="2"/>
  <c r="C35" i="2"/>
  <c r="H39" i="2"/>
  <c r="G39" i="2"/>
  <c r="H38" i="2"/>
  <c r="G38" i="2"/>
  <c r="H37" i="2"/>
  <c r="G37" i="2"/>
  <c r="H36" i="2"/>
  <c r="G36" i="2"/>
  <c r="H21" i="2"/>
  <c r="G21" i="2"/>
  <c r="H15" i="2"/>
  <c r="G15" i="2"/>
  <c r="H20" i="2"/>
  <c r="F20" i="2"/>
  <c r="E20" i="2"/>
  <c r="D20" i="2"/>
  <c r="C20" i="2"/>
  <c r="H14" i="2"/>
  <c r="F14" i="2"/>
  <c r="E14" i="2"/>
  <c r="D14" i="2"/>
  <c r="C14" i="2"/>
  <c r="H87" i="1" l="1"/>
  <c r="H126" i="1"/>
  <c r="G126" i="1"/>
  <c r="G17" i="2"/>
  <c r="G54" i="1"/>
  <c r="H54" i="1"/>
  <c r="H94" i="1"/>
  <c r="G22" i="1"/>
  <c r="G105" i="1"/>
  <c r="G58" i="1"/>
  <c r="F26" i="2"/>
  <c r="H54" i="2"/>
  <c r="H60" i="1"/>
  <c r="G60" i="1"/>
  <c r="H58" i="1"/>
  <c r="H105" i="1"/>
  <c r="H69" i="1"/>
  <c r="H22" i="1"/>
  <c r="G94" i="1"/>
  <c r="G10" i="1"/>
  <c r="H10" i="1"/>
  <c r="G41" i="2"/>
  <c r="H63" i="2"/>
  <c r="G63" i="2"/>
  <c r="H32" i="2"/>
  <c r="G29" i="2"/>
  <c r="E26" i="2"/>
  <c r="G32" i="2"/>
  <c r="H29" i="2"/>
  <c r="G51" i="2"/>
  <c r="H9" i="2"/>
  <c r="G9" i="2"/>
  <c r="G54" i="2"/>
  <c r="G20" i="2"/>
  <c r="G14" i="2"/>
  <c r="H35" i="2"/>
  <c r="G35" i="2"/>
  <c r="H11" i="2"/>
  <c r="G11" i="2"/>
  <c r="G19" i="1" l="1"/>
  <c r="H19" i="1"/>
  <c r="H68" i="2"/>
  <c r="H48" i="2"/>
  <c r="H45" i="2"/>
  <c r="F27" i="2"/>
  <c r="D27" i="2"/>
  <c r="D26" i="2" s="1"/>
  <c r="C27" i="2"/>
  <c r="C26" i="2" s="1"/>
  <c r="H10" i="2"/>
  <c r="H28" i="2"/>
  <c r="H24" i="2"/>
  <c r="F23" i="2"/>
  <c r="F8" i="2" s="1"/>
  <c r="H23" i="2"/>
  <c r="H65" i="2"/>
  <c r="G10" i="2"/>
  <c r="G24" i="2"/>
  <c r="G28" i="2"/>
  <c r="G45" i="2"/>
  <c r="G48" i="2"/>
  <c r="G65" i="2"/>
  <c r="G68" i="2"/>
  <c r="E23" i="2"/>
  <c r="E8" i="2" s="1"/>
  <c r="D23" i="2"/>
  <c r="C23" i="2"/>
  <c r="D8" i="2" l="1"/>
  <c r="D77" i="2" s="1"/>
  <c r="C8" i="2"/>
  <c r="C77" i="2" s="1"/>
  <c r="E77" i="2"/>
  <c r="F77" i="2"/>
  <c r="G26" i="2"/>
  <c r="H26" i="2"/>
  <c r="G27" i="2"/>
  <c r="H27" i="2"/>
  <c r="G23" i="2"/>
  <c r="H44" i="2"/>
  <c r="G44" i="2"/>
  <c r="G8" i="2" l="1"/>
  <c r="H77" i="2"/>
  <c r="H8" i="2"/>
  <c r="G69" i="1"/>
  <c r="H12" i="1"/>
  <c r="H13" i="1"/>
  <c r="H14" i="1"/>
  <c r="H15" i="1"/>
  <c r="H16" i="1"/>
  <c r="H18" i="1"/>
  <c r="H23" i="1"/>
  <c r="H30" i="1"/>
  <c r="H31" i="1"/>
  <c r="H46" i="1"/>
  <c r="H47" i="1"/>
  <c r="H49" i="1"/>
  <c r="H61" i="1"/>
  <c r="H65" i="1"/>
  <c r="H77" i="1"/>
  <c r="H79" i="1"/>
  <c r="H81" i="1"/>
  <c r="H85" i="1"/>
  <c r="H121" i="1"/>
  <c r="H11" i="1"/>
  <c r="G12" i="1"/>
  <c r="G13" i="1"/>
  <c r="G14" i="1"/>
  <c r="G15" i="1"/>
  <c r="G16" i="1"/>
  <c r="G18" i="1"/>
  <c r="G23" i="1"/>
  <c r="G30" i="1"/>
  <c r="G31" i="1"/>
  <c r="G46" i="1"/>
  <c r="G47" i="1"/>
  <c r="G49" i="1"/>
  <c r="G61" i="1"/>
  <c r="G65" i="1"/>
  <c r="G77" i="1"/>
  <c r="G79" i="1"/>
  <c r="G81" i="1"/>
  <c r="G85" i="1"/>
  <c r="G121" i="1"/>
  <c r="G11" i="1"/>
  <c r="G77" i="2" l="1"/>
  <c r="H32" i="1" l="1"/>
  <c r="G32" i="1"/>
  <c r="G101" i="1"/>
  <c r="H101" i="1"/>
  <c r="H76" i="1"/>
  <c r="G76" i="1"/>
  <c r="G120" i="1"/>
  <c r="H120" i="1"/>
  <c r="H28" i="1"/>
  <c r="G28" i="1"/>
  <c r="H83" i="1"/>
  <c r="G83" i="1"/>
  <c r="G44" i="1"/>
  <c r="H44" i="1"/>
  <c r="H64" i="1"/>
  <c r="G64" i="1"/>
  <c r="H62" i="1" l="1"/>
  <c r="G62" i="1"/>
  <c r="G9" i="1" l="1"/>
  <c r="H9" i="1"/>
  <c r="H138" i="1"/>
  <c r="G138" i="1"/>
  <c r="H39" i="1"/>
  <c r="G39" i="1"/>
</calcChain>
</file>

<file path=xl/sharedStrings.xml><?xml version="1.0" encoding="utf-8"?>
<sst xmlns="http://schemas.openxmlformats.org/spreadsheetml/2006/main" count="220" uniqueCount="176">
  <si>
    <t>ŠIBENIK</t>
  </si>
  <si>
    <t>A107-10 SR.OBR.-STANDARD</t>
  </si>
  <si>
    <t>NAKNADE TR. ZAPOSLENIMA</t>
  </si>
  <si>
    <t>RASHODI ZA MAT. I ENERGIJU</t>
  </si>
  <si>
    <t>RASHODI ZA USLUGE</t>
  </si>
  <si>
    <t>OSTALI NESPOM. RAS. POSL.</t>
  </si>
  <si>
    <t>OSTALI FINANC. RASHODI</t>
  </si>
  <si>
    <t>A1007-11 SR.OBR.-OPERAT.PLAN</t>
  </si>
  <si>
    <t>A1007-12 POD. KVALIT. I STAND.</t>
  </si>
  <si>
    <t>OSTALI NESPOM. RASH.POSL.</t>
  </si>
  <si>
    <t>U K U P N O</t>
  </si>
  <si>
    <t>OST. NAKN. TR. ZAPOSLENIMA</t>
  </si>
  <si>
    <t>RASHODI ZA MAT. I ENERG.</t>
  </si>
  <si>
    <t>MATERIJALNI RASHODI</t>
  </si>
  <si>
    <t>RASHODI ZA MATERIJAL I ENERGIJU</t>
  </si>
  <si>
    <t>RASHODI ZA ZAPOSLENE</t>
  </si>
  <si>
    <t>NAMIRNICE  VL. PRIH. PREDFIN.</t>
  </si>
  <si>
    <t xml:space="preserve">NAKNADE TROŠK. ZAPOSLENIMA </t>
  </si>
  <si>
    <t>T1007-46 SHEMA VOĆE</t>
  </si>
  <si>
    <t>LICENCE (5202)</t>
  </si>
  <si>
    <t>DONACIJE (6102)</t>
  </si>
  <si>
    <t>POMOĆI IZ PRORAČUNA (5202)</t>
  </si>
  <si>
    <t>PRIHODI POSEBNE NAMJENE (4302)</t>
  </si>
  <si>
    <t>VLASTITI PRIHODI (3102)</t>
  </si>
  <si>
    <t>NAKNADE OSTALIH TROŠKOVA (5202)</t>
  </si>
  <si>
    <t>NAKNADE OSTALIH TROŠKOVA (3102)</t>
  </si>
  <si>
    <t>DOPRINOSI NA PLAĆE (5102) POM. EU</t>
  </si>
  <si>
    <t>RASHODI ZA NAB. DUGOTR. IMOVINE</t>
  </si>
  <si>
    <t>POSTROJENJA I OPREMA (5202)</t>
  </si>
  <si>
    <t>POMOĆI IZ PROR. - ŠI BAGATIN</t>
  </si>
  <si>
    <t>POMOĆI IZ PRORAČUNA(5202)</t>
  </si>
  <si>
    <t>POMOĆ IZ PRORAČUNA (5202)</t>
  </si>
  <si>
    <t>RASHODI ZA MAT. I ENERGIJU (1502)</t>
  </si>
  <si>
    <t>indeks 5/2</t>
  </si>
  <si>
    <t>Indeks 5/4</t>
  </si>
  <si>
    <t>PLAĆE (5102-pomoći EU)</t>
  </si>
  <si>
    <t>NAMIRNICE - ŠKŽ (1100)</t>
  </si>
  <si>
    <t>Indeks 5/2</t>
  </si>
  <si>
    <t>PRIHODI POSEBNE NAMJENE</t>
  </si>
  <si>
    <t>REZULTAT POSLOVANJA</t>
  </si>
  <si>
    <t>922-4302</t>
  </si>
  <si>
    <t>922-5202</t>
  </si>
  <si>
    <t>VIŠAK PRIH. POSEBNE NAMJENE</t>
  </si>
  <si>
    <t>T1007-14 STR. OSPOS. BEZ RAD. OD.</t>
  </si>
  <si>
    <t xml:space="preserve">T1007-35 ZAJED. DO ZNANJA </t>
  </si>
  <si>
    <t>POSTR. I OPREMA VL. PRIH. (3102)</t>
  </si>
  <si>
    <t>KNJIGE I UMJ.DJ. I OST.IZL.VR. (5202)</t>
  </si>
  <si>
    <t>T1007-34 ŠK. ŠEMA</t>
  </si>
  <si>
    <t>NAKNADE TROŠK.A ZAPOS. (1502)</t>
  </si>
  <si>
    <t>NAKNADE TROŠK. ZAPOSL. (5102)</t>
  </si>
  <si>
    <t>T1007-45 ŠKOLA ZA ŽIVOT - kurik. Ref.</t>
  </si>
  <si>
    <t>A1007-25 DJEL. SŠ IZVAN  ŠKŽ</t>
  </si>
  <si>
    <t>OSTALI RASH. ZA ZAPOS. (5202)</t>
  </si>
  <si>
    <t>PRIHODI PO IZVORIMA FINANCIRANJA</t>
  </si>
  <si>
    <t>RASHODI PO AKT. I IZV.FIN.</t>
  </si>
  <si>
    <t>STRUČNO OSPOSOBLJAVANJE</t>
  </si>
  <si>
    <t>PLAĆE</t>
  </si>
  <si>
    <t>POVRAT PREDF. (PDV)-ŠKOL. SHEMA</t>
  </si>
  <si>
    <t>VANJSKA SURADNJA</t>
  </si>
  <si>
    <t>JUB. NAGRADE, REGRES I OSTALO</t>
  </si>
  <si>
    <t>NAKN. ZBOG NEZAP. OS. S INVALIDIT.</t>
  </si>
  <si>
    <t>MATURALNI PLES</t>
  </si>
  <si>
    <t>TEKUĆE POMOĆI-5202</t>
  </si>
  <si>
    <t>POVRAT PREDF. (EU DIO)-ŠKOL. SHEMA</t>
  </si>
  <si>
    <t>KAPITALNE POMOĆI-5202</t>
  </si>
  <si>
    <t>LEKTIRA, KABINETI I BESPL. UDŽB.</t>
  </si>
  <si>
    <t>EU POMOĆI-5102</t>
  </si>
  <si>
    <t>POMOĆNIK U NASTAVI</t>
  </si>
  <si>
    <t>TEKUĆE POMOĆI OD MZO-a</t>
  </si>
  <si>
    <t>TEKUĆE DONACIJE-6102</t>
  </si>
  <si>
    <t>VLASTITI PRIHODI-3102</t>
  </si>
  <si>
    <t>MATURALNI PLES I E-MEDICA</t>
  </si>
  <si>
    <t>KUMČE, UPL. ROD. I MAT. PLES</t>
  </si>
  <si>
    <t>PRIHODI IZVAN ŠKŽ</t>
  </si>
  <si>
    <t>MAŠKARE I MATURALNI PLES</t>
  </si>
  <si>
    <t>ŠKOLSKA SHEMA-ŽUP. PROR.</t>
  </si>
  <si>
    <t>ŠKOLSKA SHEMA-PREDF. ŠKŽ</t>
  </si>
  <si>
    <t xml:space="preserve">PRIH. NADL. PROR. </t>
  </si>
  <si>
    <t>TEKUĆE POMOĆI-5532 (=VLAST. PRIH.)</t>
  </si>
  <si>
    <t>VLASTITI PRIHODI-UKUPNO</t>
  </si>
  <si>
    <t>PRIH. PO POSEBNIM PROPISIMA-4302</t>
  </si>
  <si>
    <t>66311(01,02)</t>
  </si>
  <si>
    <t>66313(02)</t>
  </si>
  <si>
    <t>MAT. PLES, E-MEDICA I DN. (AGENC.)</t>
  </si>
  <si>
    <t>PRIHODI OD DIONICA</t>
  </si>
  <si>
    <t>DIONICE-VLAST. PRIHODI</t>
  </si>
  <si>
    <t>6361202(2)</t>
  </si>
  <si>
    <t>63613(02)</t>
  </si>
  <si>
    <t>KAPITALNE DONACIJE-6102</t>
  </si>
  <si>
    <t>922-1100</t>
  </si>
  <si>
    <t>VIŠAK-IZVAN ŠKŽ-MAT. PLES</t>
  </si>
  <si>
    <t>922-6102</t>
  </si>
  <si>
    <t>VIŠAK - TEKUĆE POMOĆI</t>
  </si>
  <si>
    <t>VIŠAK - KAPITALNE POMOĆI</t>
  </si>
  <si>
    <t>VIŠAK - KAPITALNE DONACIJE</t>
  </si>
  <si>
    <t>VIŠAK - TEKUĆE POMOĆI-HZZ</t>
  </si>
  <si>
    <t>922-3102</t>
  </si>
  <si>
    <t>VIŠAK - POVRAT PREDF.-PDV</t>
  </si>
  <si>
    <t>VIŠAK - POVRAT PREDF.-EU DIO</t>
  </si>
  <si>
    <t>UKUPNO:</t>
  </si>
  <si>
    <t>NAMIRNICE - PREDF.ŠKŽ (3502)</t>
  </si>
  <si>
    <t>NAMIRNICE-predf. ŠKŽ</t>
  </si>
  <si>
    <t>OSTALI FINANCIJSKI RASHODI</t>
  </si>
  <si>
    <t>NEMATERIJALNA IMOVINA</t>
  </si>
  <si>
    <t>POSTROJENJA I OPREMA</t>
  </si>
  <si>
    <t>KNJIGE I UMJ.DJ. I OST.IZL.VRIJED.</t>
  </si>
  <si>
    <t>TEKUĆE DONACIJE</t>
  </si>
  <si>
    <t>OST. NESP. RAS. POSL.-MAT.P. I MAŠ.</t>
  </si>
  <si>
    <t>A1007-58 RED. DJELATN. ŠKOLE</t>
  </si>
  <si>
    <t>PLAĆE ZA REDOVAN RAD</t>
  </si>
  <si>
    <t>DOPR. ZA ZDRAV. OSIG.</t>
  </si>
  <si>
    <t>PRISTOJBE I NAKNADE</t>
  </si>
  <si>
    <t>JUB. NAGR., REGRES I OSTALO</t>
  </si>
  <si>
    <t>DOPR. ZA ZAPOŠLJAVANJE</t>
  </si>
  <si>
    <t>ZAŠTITA ZDR. NA RADU</t>
  </si>
  <si>
    <t>NAKNADA-50 KN PO DANU</t>
  </si>
  <si>
    <t>PLAĆE (1502-predf. ŠKŽ)</t>
  </si>
  <si>
    <t>OST. RASH. ZA ZAPOSLENE - 5102</t>
  </si>
  <si>
    <t>DOPR. NA PLAĆE-PREDF. ŠKŽ (1502)</t>
  </si>
  <si>
    <t>BESPL. UDŽBENICI (5202)</t>
  </si>
  <si>
    <t>T1007-52 OPR. KAB. U SRED. ŠK.</t>
  </si>
  <si>
    <t>POMOĆ IZ PROR.- BESPL. UDŽB</t>
  </si>
  <si>
    <t>OSTALI RASH. ZA ZAPOSLENE</t>
  </si>
  <si>
    <t>DOPRINOSI ZA ZDRAV. OSIG.</t>
  </si>
  <si>
    <t>POMOĆI-PRIJEN. EU SREDSTAVA-5102</t>
  </si>
  <si>
    <t>PROJEKT ERASMUS</t>
  </si>
  <si>
    <t>PLAĆE ZA PREKOVREMENI RAD</t>
  </si>
  <si>
    <t>DECE. SRED.-NABAVA OPREME</t>
  </si>
  <si>
    <t>6+8+9</t>
  </si>
  <si>
    <t>VIŠAK - VLAST. PRIHODI+DIONICE</t>
  </si>
  <si>
    <t>VIŠAK - TEKUĆE DONACIJE+KAPITALNE</t>
  </si>
  <si>
    <t>922-5102</t>
  </si>
  <si>
    <t>VIŠAK-ERASMUS-POMOĆI EU</t>
  </si>
  <si>
    <t>NAKNADE TR. ZAPOSLENIMA-5102</t>
  </si>
  <si>
    <t>RASHODI ZA MAT. I ENERGIJU-5102</t>
  </si>
  <si>
    <t>RASHODI ZA USLUGE-5102</t>
  </si>
  <si>
    <t>OSTALI NESPOM. RAS. POSL.-5102</t>
  </si>
  <si>
    <t>A1007-70 KAP.UL. I NAB.OPR.-SŠ</t>
  </si>
  <si>
    <t>POSTR. I OPREMA-DECE. SRED.-1202</t>
  </si>
  <si>
    <t>STRUČNA LITERATURA-5202</t>
  </si>
  <si>
    <t>LEKTIRA I STRUČNA LITERATURA-5202</t>
  </si>
  <si>
    <t>3+4</t>
  </si>
  <si>
    <t>SVEUKUPNO:</t>
  </si>
  <si>
    <t>Ostvareno/izvršeno 2021.</t>
  </si>
  <si>
    <t>SREDSTVA ZA NATJECANJA (1100)</t>
  </si>
  <si>
    <t>POMOĆI IZ PRORAČUNA (3102)</t>
  </si>
  <si>
    <t>Izvještaj o izvršenju financijskog plana za 1-6/2022.g. - PRIHODI</t>
  </si>
  <si>
    <t>Izvorni plan 2022.</t>
  </si>
  <si>
    <t>Tekući plan 2022.</t>
  </si>
  <si>
    <t>Ostvareno/izvršeno 2022.</t>
  </si>
  <si>
    <t>PLAĆE (BRUTO)-SUD. PRESUDE(5202)</t>
  </si>
  <si>
    <t>DOPR.NA PLAĆE-SUD. PRESUDE(5202)</t>
  </si>
  <si>
    <t>OST. FIN. RASH.-SUD. PRESUDE (5202)</t>
  </si>
  <si>
    <t>OST. RASH. ZA ZAPOSLENE - 1502</t>
  </si>
  <si>
    <t>DONACIJE-HŠSS (6102)</t>
  </si>
  <si>
    <t>POM. U NASTAVI-PREDF. ŠKŽ (1502)</t>
  </si>
  <si>
    <t>DECENTRALIZIRANA SREDSTVA (1202)</t>
  </si>
  <si>
    <t>PRIJ.,M. PL.,TESTIRANJA,SUD.PRESUDE</t>
  </si>
  <si>
    <t>MANJAK - TEKUĆE POMOĆI</t>
  </si>
  <si>
    <t>URBROJ: 2182-47-22-1</t>
  </si>
  <si>
    <t>KLASA: 400-04/22-01/4</t>
  </si>
  <si>
    <t>Šibenik, 8.7.2022.</t>
  </si>
  <si>
    <t>SREDNJA STRUKOVNA ŠKOLA ŠIBENIK</t>
  </si>
  <si>
    <t>OSTALI RASH. ZA ZAPOSLENE(5202)</t>
  </si>
  <si>
    <t>RASHODI ZA USLUGE (4302)</t>
  </si>
  <si>
    <t>NAKN. TROŠK. OSOB. IZV. RO-5102</t>
  </si>
  <si>
    <t>RASHODI ZA ZAPOSLENE - SUD PRES</t>
  </si>
  <si>
    <t xml:space="preserve">RASHODI ZA MATERIJAL </t>
  </si>
  <si>
    <t>OSTALE NAKNADE GRAĐ I KUĆ (5202)</t>
  </si>
  <si>
    <t>RASH ZA MAT I ENERGIJU (5202)</t>
  </si>
  <si>
    <t>PRIHODI OD PRODANIH PROIZV I USL</t>
  </si>
  <si>
    <t>T1007-60 ERASMUS+LJEPOTA I AGROTURIZAM</t>
  </si>
  <si>
    <t>T1007-67 ERASMUS+ RUKOM DOTAKNI LJEPOTU ISTAKNI</t>
  </si>
  <si>
    <t>NAKNADE TROŠKOVA ZAP (5102)</t>
  </si>
  <si>
    <t>RASHODI ZA USLUGE (5102)</t>
  </si>
  <si>
    <t>Izvještaj o izvršenju financijskog plana za 1-12/2022. g. -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</si>
</sst>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_-* #,##0\ _k_n_-;\-* #,##0\ _k_n_-;_-* &quot;-&quot;??\ _k_n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/>
    <xf numFmtId="0" fontId="5" fillId="0" borderId="0" xfId="0" applyFont="1"/>
    <xf numFmtId="0" fontId="1" fillId="0" borderId="0" xfId="0" applyFont="1" applyAlignment="1">
      <alignment horizontal="right"/>
    </xf>
    <xf numFmtId="0" fontId="3" fillId="2" borderId="0" xfId="0" applyFont="1" applyFill="1"/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3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4" fontId="0" fillId="0" borderId="0" xfId="1" applyNumberFormat="1" applyFont="1" applyBorder="1"/>
    <xf numFmtId="164" fontId="4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1" fillId="0" borderId="1" xfId="0" applyNumberFormat="1" applyFont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9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1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43" fontId="2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3" fontId="0" fillId="0" borderId="2" xfId="1" applyFont="1" applyBorder="1" applyAlignment="1"/>
    <xf numFmtId="43" fontId="0" fillId="0" borderId="10" xfId="1" applyFont="1" applyBorder="1" applyAlignment="1"/>
    <xf numFmtId="43" fontId="0" fillId="0" borderId="1" xfId="1" applyFont="1" applyBorder="1" applyAlignment="1"/>
    <xf numFmtId="43" fontId="0" fillId="0" borderId="3" xfId="1" applyFont="1" applyBorder="1" applyAlignment="1"/>
    <xf numFmtId="43" fontId="2" fillId="3" borderId="1" xfId="1" applyFont="1" applyFill="1" applyBorder="1" applyAlignment="1"/>
    <xf numFmtId="43" fontId="2" fillId="3" borderId="3" xfId="1" applyFont="1" applyFill="1" applyBorder="1" applyAlignment="1"/>
    <xf numFmtId="43" fontId="1" fillId="4" borderId="1" xfId="1" applyFont="1" applyFill="1" applyBorder="1" applyAlignment="1"/>
    <xf numFmtId="43" fontId="1" fillId="4" borderId="3" xfId="1" applyFont="1" applyFill="1" applyBorder="1" applyAlignment="1"/>
    <xf numFmtId="43" fontId="2" fillId="0" borderId="1" xfId="1" applyFont="1" applyBorder="1" applyAlignment="1"/>
    <xf numFmtId="43" fontId="1" fillId="0" borderId="1" xfId="1" applyFont="1" applyBorder="1" applyAlignment="1"/>
    <xf numFmtId="43" fontId="1" fillId="0" borderId="3" xfId="1" applyFont="1" applyBorder="1" applyAlignment="1"/>
    <xf numFmtId="43" fontId="2" fillId="0" borderId="3" xfId="1" applyFont="1" applyBorder="1" applyAlignment="1"/>
    <xf numFmtId="43" fontId="4" fillId="0" borderId="1" xfId="1" applyFont="1" applyBorder="1" applyAlignment="1"/>
    <xf numFmtId="43" fontId="4" fillId="0" borderId="3" xfId="1" applyFont="1" applyBorder="1" applyAlignment="1"/>
    <xf numFmtId="0" fontId="1" fillId="0" borderId="5" xfId="0" applyFont="1" applyBorder="1" applyAlignment="1">
      <alignment horizontal="center" wrapText="1"/>
    </xf>
    <xf numFmtId="43" fontId="2" fillId="0" borderId="1" xfId="1" applyFont="1" applyBorder="1" applyAlignment="1">
      <alignment vertical="center"/>
    </xf>
    <xf numFmtId="0" fontId="3" fillId="0" borderId="0" xfId="0" applyFont="1"/>
    <xf numFmtId="2" fontId="1" fillId="0" borderId="1" xfId="0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2" fillId="4" borderId="0" xfId="1" applyNumberFormat="1" applyFont="1" applyFill="1" applyBorder="1"/>
    <xf numFmtId="0" fontId="0" fillId="4" borderId="0" xfId="0" applyNumberFormat="1" applyFill="1"/>
    <xf numFmtId="164" fontId="0" fillId="4" borderId="0" xfId="1" applyNumberFormat="1" applyFont="1" applyFill="1" applyBorder="1"/>
    <xf numFmtId="164" fontId="1" fillId="4" borderId="0" xfId="1" applyNumberFormat="1" applyFont="1" applyFill="1" applyBorder="1"/>
    <xf numFmtId="164" fontId="4" fillId="4" borderId="0" xfId="1" applyNumberFormat="1" applyFont="1" applyFill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43" fontId="6" fillId="0" borderId="1" xfId="1" applyFont="1" applyBorder="1"/>
    <xf numFmtId="0" fontId="0" fillId="4" borderId="0" xfId="0" applyFill="1"/>
    <xf numFmtId="0" fontId="0" fillId="0" borderId="2" xfId="0" applyBorder="1"/>
    <xf numFmtId="43" fontId="2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horizontal="center"/>
    </xf>
    <xf numFmtId="43" fontId="1" fillId="0" borderId="10" xfId="0" applyNumberFormat="1" applyFont="1" applyBorder="1" applyAlignment="1">
      <alignment horizontal="center" wrapText="1"/>
    </xf>
    <xf numFmtId="43" fontId="1" fillId="3" borderId="1" xfId="1" applyFont="1" applyFill="1" applyBorder="1" applyAlignment="1"/>
    <xf numFmtId="43" fontId="6" fillId="4" borderId="3" xfId="1" applyFont="1" applyFill="1" applyBorder="1" applyAlignment="1"/>
    <xf numFmtId="43" fontId="0" fillId="4" borderId="3" xfId="1" applyFont="1" applyFill="1" applyBorder="1" applyAlignment="1"/>
    <xf numFmtId="43" fontId="2" fillId="4" borderId="1" xfId="1" applyFont="1" applyFill="1" applyBorder="1" applyAlignment="1"/>
    <xf numFmtId="43" fontId="2" fillId="4" borderId="3" xfId="1" applyFont="1" applyFill="1" applyBorder="1" applyAlignment="1"/>
    <xf numFmtId="43" fontId="0" fillId="4" borderId="1" xfId="1" applyFont="1" applyFill="1" applyBorder="1" applyAlignment="1"/>
    <xf numFmtId="0" fontId="0" fillId="4" borderId="1" xfId="0" applyNumberFormat="1" applyFill="1" applyBorder="1"/>
    <xf numFmtId="0" fontId="1" fillId="4" borderId="1" xfId="0" applyNumberFormat="1" applyFont="1" applyFill="1" applyBorder="1"/>
    <xf numFmtId="164" fontId="8" fillId="0" borderId="0" xfId="1" applyNumberFormat="1" applyFont="1" applyFill="1" applyBorder="1"/>
    <xf numFmtId="164" fontId="7" fillId="0" borderId="0" xfId="1" applyNumberFormat="1" applyFont="1" applyFill="1" applyBorder="1"/>
    <xf numFmtId="43" fontId="4" fillId="4" borderId="3" xfId="1" applyFont="1" applyFill="1" applyBorder="1" applyAlignment="1"/>
    <xf numFmtId="43" fontId="1" fillId="3" borderId="1" xfId="1" applyFont="1" applyFill="1" applyBorder="1"/>
    <xf numFmtId="43" fontId="2" fillId="3" borderId="1" xfId="0" applyNumberFormat="1" applyFont="1" applyFill="1" applyBorder="1" applyAlignment="1">
      <alignment wrapText="1"/>
    </xf>
    <xf numFmtId="43" fontId="1" fillId="3" borderId="1" xfId="0" applyNumberFormat="1" applyFont="1" applyFill="1" applyBorder="1" applyAlignment="1">
      <alignment horizontal="center"/>
    </xf>
    <xf numFmtId="43" fontId="1" fillId="3" borderId="1" xfId="0" applyNumberFormat="1" applyFont="1" applyFill="1" applyBorder="1" applyAlignment="1">
      <alignment wrapText="1"/>
    </xf>
    <xf numFmtId="43" fontId="2" fillId="3" borderId="2" xfId="0" applyNumberFormat="1" applyFont="1" applyFill="1" applyBorder="1" applyAlignment="1">
      <alignment horizontal="center" wrapText="1"/>
    </xf>
    <xf numFmtId="165" fontId="0" fillId="0" borderId="3" xfId="1" applyNumberFormat="1" applyFont="1" applyBorder="1" applyAlignment="1">
      <alignment horizontal="center"/>
    </xf>
    <xf numFmtId="43" fontId="0" fillId="0" borderId="17" xfId="1" applyFont="1" applyBorder="1"/>
    <xf numFmtId="0" fontId="0" fillId="0" borderId="1" xfId="0" applyNumberFormat="1" applyFont="1" applyBorder="1" applyAlignment="1">
      <alignment horizontal="center"/>
    </xf>
    <xf numFmtId="43" fontId="1" fillId="3" borderId="1" xfId="0" applyNumberFormat="1" applyFont="1" applyFill="1" applyBorder="1"/>
    <xf numFmtId="43" fontId="6" fillId="4" borderId="1" xfId="1" applyFont="1" applyFill="1" applyBorder="1" applyAlignment="1"/>
    <xf numFmtId="0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0" fillId="0" borderId="0" xfId="0" applyFont="1"/>
    <xf numFmtId="0" fontId="1" fillId="4" borderId="0" xfId="0" applyNumberFormat="1" applyFont="1" applyFill="1"/>
    <xf numFmtId="0" fontId="1" fillId="0" borderId="0" xfId="0" applyFont="1"/>
    <xf numFmtId="43" fontId="6" fillId="0" borderId="1" xfId="1" applyFont="1" applyFill="1" applyBorder="1" applyAlignment="1"/>
    <xf numFmtId="43" fontId="6" fillId="0" borderId="3" xfId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8"/>
  <sheetViews>
    <sheetView tabSelected="1" topLeftCell="A118" workbookViewId="0">
      <selection activeCell="C139" sqref="C139"/>
    </sheetView>
  </sheetViews>
  <sheetFormatPr defaultRowHeight="15" x14ac:dyDescent="0.25"/>
  <cols>
    <col min="1" max="1" width="6" customWidth="1"/>
    <col min="2" max="2" width="33" customWidth="1"/>
    <col min="3" max="3" width="17.140625" style="1" customWidth="1"/>
    <col min="4" max="4" width="20.140625" style="1" customWidth="1"/>
    <col min="5" max="5" width="17.28515625" customWidth="1"/>
    <col min="6" max="6" width="17.140625" customWidth="1"/>
    <col min="7" max="8" width="9.7109375" style="1" customWidth="1"/>
    <col min="9" max="10" width="21" style="1" customWidth="1"/>
  </cols>
  <sheetData>
    <row r="1" spans="1:11" ht="18.75" x14ac:dyDescent="0.3">
      <c r="A1" s="2" t="s">
        <v>162</v>
      </c>
      <c r="B1" s="2"/>
      <c r="C1" s="2"/>
      <c r="D1" s="2"/>
      <c r="E1" s="1"/>
      <c r="F1" s="1"/>
    </row>
    <row r="2" spans="1:11" ht="18.75" x14ac:dyDescent="0.3">
      <c r="A2" s="2" t="s">
        <v>0</v>
      </c>
      <c r="B2" s="2"/>
      <c r="C2" s="2"/>
      <c r="D2" s="2"/>
      <c r="E2" s="1"/>
      <c r="F2" s="1"/>
    </row>
    <row r="3" spans="1:11" ht="18.75" x14ac:dyDescent="0.3">
      <c r="A3" s="4" t="s">
        <v>175</v>
      </c>
      <c r="B3" s="4"/>
      <c r="C3" s="4"/>
      <c r="D3" s="4"/>
      <c r="E3" s="1"/>
      <c r="F3" s="1"/>
    </row>
    <row r="4" spans="1:11" x14ac:dyDescent="0.25">
      <c r="A4" s="1"/>
      <c r="B4" s="1"/>
      <c r="E4" s="1"/>
      <c r="F4" s="3"/>
      <c r="G4" s="3"/>
      <c r="H4" s="3"/>
      <c r="I4" s="3"/>
      <c r="J4" s="3"/>
    </row>
    <row r="5" spans="1:11" s="1" customFormat="1" x14ac:dyDescent="0.25">
      <c r="B5" s="1" t="s">
        <v>160</v>
      </c>
      <c r="F5" s="3"/>
      <c r="G5" s="3"/>
      <c r="H5" s="3"/>
      <c r="I5" s="3"/>
      <c r="J5" s="3"/>
    </row>
    <row r="6" spans="1:11" s="1" customFormat="1" ht="15.75" thickBot="1" x14ac:dyDescent="0.3">
      <c r="B6" s="1" t="s">
        <v>159</v>
      </c>
      <c r="F6" s="3"/>
      <c r="G6" s="3"/>
      <c r="H6" s="3"/>
      <c r="I6" s="3"/>
      <c r="J6" s="3"/>
    </row>
    <row r="7" spans="1:11" ht="32.25" thickBot="1" x14ac:dyDescent="0.3">
      <c r="A7" s="22"/>
      <c r="B7" s="23" t="s">
        <v>54</v>
      </c>
      <c r="C7" s="24" t="s">
        <v>143</v>
      </c>
      <c r="D7" s="24" t="s">
        <v>147</v>
      </c>
      <c r="E7" s="66" t="s">
        <v>148</v>
      </c>
      <c r="F7" s="25" t="s">
        <v>149</v>
      </c>
      <c r="G7" s="26" t="s">
        <v>33</v>
      </c>
      <c r="H7" s="26" t="s">
        <v>34</v>
      </c>
      <c r="I7" s="14"/>
      <c r="J7" s="14"/>
    </row>
    <row r="8" spans="1:11" s="1" customFormat="1" ht="16.5" thickBot="1" x14ac:dyDescent="0.3">
      <c r="A8" s="27"/>
      <c r="B8" s="23"/>
      <c r="C8" s="28">
        <v>2</v>
      </c>
      <c r="D8" s="28">
        <v>3</v>
      </c>
      <c r="E8" s="18">
        <v>4</v>
      </c>
      <c r="F8" s="36">
        <v>5</v>
      </c>
      <c r="G8" s="18">
        <v>6</v>
      </c>
      <c r="H8" s="18">
        <v>7</v>
      </c>
      <c r="I8" s="14"/>
      <c r="J8" s="14"/>
    </row>
    <row r="9" spans="1:11" s="1" customFormat="1" ht="19.5" thickBot="1" x14ac:dyDescent="0.35">
      <c r="A9" s="49" t="s">
        <v>141</v>
      </c>
      <c r="B9" s="23" t="s">
        <v>99</v>
      </c>
      <c r="C9" s="85">
        <f>C19+C21+C117+C126</f>
        <v>6406705.4900000012</v>
      </c>
      <c r="D9" s="85">
        <f>D10+D21+D16+D94+D109+D117+D126</f>
        <v>6698794</v>
      </c>
      <c r="E9" s="85">
        <v>6698794</v>
      </c>
      <c r="F9" s="85">
        <f>F19+F21+F87+F109+F117+F126</f>
        <v>6954345.9100000001</v>
      </c>
      <c r="G9" s="34">
        <f>(F9/C9)*100</f>
        <v>108.54792562034874</v>
      </c>
      <c r="H9" s="37">
        <f>(F9/E9)*100</f>
        <v>103.81489429291302</v>
      </c>
      <c r="I9" s="14"/>
      <c r="J9" s="14"/>
    </row>
    <row r="10" spans="1:11" s="1" customFormat="1" ht="15.75" x14ac:dyDescent="0.25">
      <c r="A10" s="84"/>
      <c r="B10" s="23" t="s">
        <v>1</v>
      </c>
      <c r="C10" s="87">
        <f>SUM(C11:C15)</f>
        <v>395000</v>
      </c>
      <c r="D10" s="85">
        <f>SUM(D11:D15)</f>
        <v>395000</v>
      </c>
      <c r="E10" s="86">
        <f>SUM(E11:E14)</f>
        <v>395000</v>
      </c>
      <c r="F10" s="87">
        <f>SUM(F11:F15)</f>
        <v>389999.98</v>
      </c>
      <c r="G10" s="34">
        <f>(F10/C10)*100</f>
        <v>98.734172151898719</v>
      </c>
      <c r="H10" s="37">
        <f>(F10/E10)*100</f>
        <v>98.734172151898719</v>
      </c>
      <c r="I10" s="14"/>
      <c r="J10" s="14"/>
    </row>
    <row r="11" spans="1:11" ht="14.1" customHeight="1" x14ac:dyDescent="0.25">
      <c r="A11" s="5">
        <v>321</v>
      </c>
      <c r="B11" s="6" t="s">
        <v>2</v>
      </c>
      <c r="C11" s="53">
        <v>82670.929999999993</v>
      </c>
      <c r="D11" s="52">
        <v>100000</v>
      </c>
      <c r="E11" s="52">
        <v>100000</v>
      </c>
      <c r="F11" s="53">
        <v>93930</v>
      </c>
      <c r="G11" s="34">
        <f>(F11/C11)*100</f>
        <v>113.61914036772056</v>
      </c>
      <c r="H11" s="37">
        <f>(F11/E11)*100</f>
        <v>93.93</v>
      </c>
      <c r="I11" s="15"/>
      <c r="J11" s="15"/>
      <c r="K11" s="7"/>
    </row>
    <row r="12" spans="1:11" ht="14.1" customHeight="1" x14ac:dyDescent="0.25">
      <c r="A12" s="8">
        <v>322</v>
      </c>
      <c r="B12" s="9" t="s">
        <v>3</v>
      </c>
      <c r="C12" s="55">
        <v>167192.38</v>
      </c>
      <c r="D12" s="54">
        <v>150000</v>
      </c>
      <c r="E12" s="54">
        <v>150000</v>
      </c>
      <c r="F12" s="55">
        <v>144284.82999999999</v>
      </c>
      <c r="G12" s="34">
        <f t="shared" ref="G12:G85" si="0">(F12/C12)*100</f>
        <v>86.298687775124677</v>
      </c>
      <c r="H12" s="37">
        <f t="shared" ref="H12:H85" si="1">(F12/E12)*100</f>
        <v>96.189886666666652</v>
      </c>
      <c r="I12" s="15"/>
      <c r="J12" s="15"/>
      <c r="K12" s="7"/>
    </row>
    <row r="13" spans="1:11" ht="14.1" customHeight="1" x14ac:dyDescent="0.25">
      <c r="A13" s="8">
        <v>323</v>
      </c>
      <c r="B13" s="9" t="s">
        <v>4</v>
      </c>
      <c r="C13" s="55">
        <v>118954.19</v>
      </c>
      <c r="D13" s="54">
        <v>128530</v>
      </c>
      <c r="E13" s="54">
        <v>128530</v>
      </c>
      <c r="F13" s="55">
        <v>137159.75</v>
      </c>
      <c r="G13" s="34">
        <f t="shared" si="0"/>
        <v>115.30468157531904</v>
      </c>
      <c r="H13" s="37">
        <f t="shared" si="1"/>
        <v>106.71419123939936</v>
      </c>
      <c r="I13" s="15"/>
      <c r="J13" s="15"/>
      <c r="K13" s="7"/>
    </row>
    <row r="14" spans="1:11" ht="14.1" customHeight="1" x14ac:dyDescent="0.25">
      <c r="A14" s="8">
        <v>329</v>
      </c>
      <c r="B14" s="9" t="s">
        <v>5</v>
      </c>
      <c r="C14" s="55">
        <v>24882.5</v>
      </c>
      <c r="D14" s="54">
        <v>16470</v>
      </c>
      <c r="E14" s="54">
        <v>16470</v>
      </c>
      <c r="F14" s="55">
        <v>14620</v>
      </c>
      <c r="G14" s="34">
        <f t="shared" si="0"/>
        <v>58.756153923440166</v>
      </c>
      <c r="H14" s="37">
        <f t="shared" si="1"/>
        <v>88.76745598057073</v>
      </c>
      <c r="I14" s="15"/>
      <c r="J14" s="15"/>
      <c r="K14" s="7"/>
    </row>
    <row r="15" spans="1:11" ht="14.1" customHeight="1" x14ac:dyDescent="0.25">
      <c r="A15" s="8">
        <v>343</v>
      </c>
      <c r="B15" s="9" t="s">
        <v>6</v>
      </c>
      <c r="C15" s="55">
        <v>1300</v>
      </c>
      <c r="D15" s="54"/>
      <c r="E15" s="54"/>
      <c r="F15" s="55">
        <v>5.4</v>
      </c>
      <c r="G15" s="34">
        <f t="shared" si="0"/>
        <v>0.41538461538461535</v>
      </c>
      <c r="H15" s="37" t="e">
        <f t="shared" si="1"/>
        <v>#DIV/0!</v>
      </c>
      <c r="I15" s="15"/>
      <c r="J15" s="15"/>
      <c r="K15" s="7"/>
    </row>
    <row r="16" spans="1:11" ht="14.1" customHeight="1" x14ac:dyDescent="0.25">
      <c r="A16" s="8"/>
      <c r="B16" s="10" t="s">
        <v>7</v>
      </c>
      <c r="C16" s="59">
        <f>SUM(C17:C18)</f>
        <v>14400</v>
      </c>
      <c r="D16" s="58">
        <v>14400</v>
      </c>
      <c r="E16" s="58">
        <f>SUM(E17:E18)</f>
        <v>14400</v>
      </c>
      <c r="F16" s="59">
        <v>12600</v>
      </c>
      <c r="G16" s="34">
        <f t="shared" si="0"/>
        <v>87.5</v>
      </c>
      <c r="H16" s="37">
        <f t="shared" si="1"/>
        <v>87.5</v>
      </c>
      <c r="I16" s="73"/>
      <c r="J16" s="73"/>
      <c r="K16" s="72"/>
    </row>
    <row r="17" spans="1:11" s="1" customFormat="1" ht="14.1" customHeight="1" x14ac:dyDescent="0.25">
      <c r="A17" s="8">
        <v>322</v>
      </c>
      <c r="B17" s="109" t="s">
        <v>167</v>
      </c>
      <c r="C17" s="59"/>
      <c r="D17" s="108">
        <v>4400</v>
      </c>
      <c r="E17" s="108">
        <v>4400</v>
      </c>
      <c r="F17" s="59">
        <v>9400</v>
      </c>
      <c r="G17" s="34"/>
      <c r="H17" s="37"/>
      <c r="I17" s="73"/>
      <c r="J17" s="73"/>
      <c r="K17" s="72"/>
    </row>
    <row r="18" spans="1:11" ht="14.1" customHeight="1" x14ac:dyDescent="0.25">
      <c r="A18" s="8">
        <v>323</v>
      </c>
      <c r="B18" s="9" t="s">
        <v>4</v>
      </c>
      <c r="C18" s="55">
        <v>14400</v>
      </c>
      <c r="D18" s="54">
        <v>10000</v>
      </c>
      <c r="E18" s="54">
        <v>10000</v>
      </c>
      <c r="F18" s="55">
        <v>3200</v>
      </c>
      <c r="G18" s="34">
        <f t="shared" si="0"/>
        <v>22.222222222222221</v>
      </c>
      <c r="H18" s="37">
        <f t="shared" si="1"/>
        <v>32</v>
      </c>
      <c r="I18" s="73"/>
      <c r="J18" s="73"/>
      <c r="K18" s="72"/>
    </row>
    <row r="19" spans="1:11" s="1" customFormat="1" ht="14.1" customHeight="1" x14ac:dyDescent="0.25">
      <c r="A19" s="8"/>
      <c r="B19" s="11" t="s">
        <v>99</v>
      </c>
      <c r="C19" s="56">
        <f>C10+C16</f>
        <v>409400</v>
      </c>
      <c r="D19" s="56">
        <f>D10+D16</f>
        <v>409400</v>
      </c>
      <c r="E19" s="56">
        <f>E10+E16</f>
        <v>409400</v>
      </c>
      <c r="F19" s="57">
        <f>F10+F16</f>
        <v>402599.98</v>
      </c>
      <c r="G19" s="34">
        <f t="shared" ref="G19" si="2">(F19/C19)*100</f>
        <v>98.33902784562774</v>
      </c>
      <c r="H19" s="37">
        <f t="shared" ref="H19" si="3">(F19/E19)*100</f>
        <v>98.33902784562774</v>
      </c>
      <c r="I19" s="73"/>
      <c r="J19" s="73"/>
      <c r="K19" s="72"/>
    </row>
    <row r="20" spans="1:11" ht="14.1" customHeight="1" x14ac:dyDescent="0.25">
      <c r="A20" s="8"/>
      <c r="B20" s="9"/>
      <c r="C20" s="54"/>
      <c r="D20" s="54"/>
      <c r="E20" s="58"/>
      <c r="F20" s="59"/>
      <c r="G20" s="34"/>
      <c r="H20" s="37"/>
      <c r="I20" s="74"/>
      <c r="J20" s="74"/>
      <c r="K20" s="72"/>
    </row>
    <row r="21" spans="1:11" ht="14.1" customHeight="1" x14ac:dyDescent="0.25">
      <c r="A21" s="8"/>
      <c r="B21" s="10" t="s">
        <v>8</v>
      </c>
      <c r="C21" s="60">
        <f>C22+C26+C32+C39+C44+C50+C53+C58+C60</f>
        <v>434725.07</v>
      </c>
      <c r="D21" s="60">
        <f>D22+D26+D37+D38+D46+D47+D48+D49+D52+D53+D59+D61</f>
        <v>283000</v>
      </c>
      <c r="E21" s="61">
        <v>283000</v>
      </c>
      <c r="F21" s="62">
        <f>F22+F26+F32+F39+F44+F50+F53+F60</f>
        <v>144867.92000000001</v>
      </c>
      <c r="G21" s="34"/>
      <c r="H21" s="37"/>
      <c r="I21" s="73"/>
      <c r="J21" s="73"/>
      <c r="K21" s="72"/>
    </row>
    <row r="22" spans="1:11" s="1" customFormat="1" ht="14.1" customHeight="1" x14ac:dyDescent="0.25">
      <c r="A22" s="21">
        <v>311</v>
      </c>
      <c r="B22" s="95" t="s">
        <v>150</v>
      </c>
      <c r="C22" s="58">
        <v>158665.37</v>
      </c>
      <c r="D22" s="58">
        <v>100000</v>
      </c>
      <c r="E22" s="58">
        <v>100000</v>
      </c>
      <c r="F22" s="58">
        <v>30369.68</v>
      </c>
      <c r="G22" s="34">
        <f t="shared" ref="G22" si="4">(F22/C22)*100</f>
        <v>19.14071104488648</v>
      </c>
      <c r="H22" s="37">
        <f t="shared" ref="H22" si="5">(F22/E22)*100</f>
        <v>30.369679999999999</v>
      </c>
      <c r="I22" s="73"/>
      <c r="J22" s="73"/>
      <c r="K22" s="72"/>
    </row>
    <row r="23" spans="1:11" ht="14.1" customHeight="1" x14ac:dyDescent="0.25">
      <c r="A23" s="8">
        <v>311</v>
      </c>
      <c r="B23" s="94" t="s">
        <v>150</v>
      </c>
      <c r="C23" s="89">
        <v>158665.37</v>
      </c>
      <c r="D23" s="54">
        <v>100000</v>
      </c>
      <c r="E23" s="54">
        <v>100000</v>
      </c>
      <c r="F23" s="89">
        <v>30369.68</v>
      </c>
      <c r="G23" s="34">
        <f t="shared" si="0"/>
        <v>19.14071104488648</v>
      </c>
      <c r="H23" s="37">
        <f t="shared" si="1"/>
        <v>30.369679999999999</v>
      </c>
      <c r="I23" s="74"/>
      <c r="J23" s="74"/>
      <c r="K23" s="72"/>
    </row>
    <row r="24" spans="1:11" s="1" customFormat="1" ht="14.1" customHeight="1" x14ac:dyDescent="0.25">
      <c r="A24" s="21">
        <v>312</v>
      </c>
      <c r="B24" s="95" t="s">
        <v>122</v>
      </c>
      <c r="C24" s="58"/>
      <c r="D24" s="58"/>
      <c r="E24" s="58"/>
      <c r="F24" s="58"/>
      <c r="G24" s="34" t="e">
        <f t="shared" si="0"/>
        <v>#DIV/0!</v>
      </c>
      <c r="H24" s="37" t="e">
        <f t="shared" si="1"/>
        <v>#DIV/0!</v>
      </c>
      <c r="I24" s="74"/>
      <c r="J24" s="74"/>
      <c r="K24" s="72"/>
    </row>
    <row r="25" spans="1:11" s="1" customFormat="1" ht="14.1" customHeight="1" x14ac:dyDescent="0.25">
      <c r="A25" s="106">
        <v>312</v>
      </c>
      <c r="B25" s="94" t="s">
        <v>163</v>
      </c>
      <c r="C25" s="89"/>
      <c r="D25" s="54"/>
      <c r="E25" s="54"/>
      <c r="F25" s="89"/>
      <c r="G25" s="34" t="e">
        <f t="shared" ref="G25:G26" si="6">(F25/C25)*100</f>
        <v>#DIV/0!</v>
      </c>
      <c r="H25" s="37" t="e">
        <f t="shared" ref="H25:H26" si="7">(F25/E25)*100</f>
        <v>#DIV/0!</v>
      </c>
      <c r="I25" s="74"/>
      <c r="J25" s="74"/>
      <c r="K25" s="72"/>
    </row>
    <row r="26" spans="1:11" s="1" customFormat="1" ht="14.1" customHeight="1" x14ac:dyDescent="0.25">
      <c r="A26" s="21">
        <v>313</v>
      </c>
      <c r="B26" s="94" t="s">
        <v>151</v>
      </c>
      <c r="C26" s="58">
        <v>58556.13</v>
      </c>
      <c r="D26" s="58">
        <v>48500</v>
      </c>
      <c r="E26" s="58">
        <v>48500</v>
      </c>
      <c r="F26" s="58">
        <v>9803.6299999999992</v>
      </c>
      <c r="G26" s="34">
        <f t="shared" si="6"/>
        <v>16.742277879361218</v>
      </c>
      <c r="H26" s="37">
        <f t="shared" si="7"/>
        <v>20.213670103092781</v>
      </c>
      <c r="I26" s="74"/>
      <c r="J26" s="74"/>
      <c r="K26" s="72"/>
    </row>
    <row r="27" spans="1:11" s="1" customFormat="1" ht="14.1" customHeight="1" x14ac:dyDescent="0.25">
      <c r="A27" s="106">
        <v>313</v>
      </c>
      <c r="B27" s="94" t="s">
        <v>151</v>
      </c>
      <c r="C27" s="89">
        <v>58556.13</v>
      </c>
      <c r="D27" s="54">
        <v>48500</v>
      </c>
      <c r="E27" s="54">
        <v>48500</v>
      </c>
      <c r="F27" s="89">
        <v>9803.6299999999992</v>
      </c>
      <c r="G27" s="34">
        <f t="shared" ref="G27" si="8">(F27/C27)*100</f>
        <v>16.742277879361218</v>
      </c>
      <c r="H27" s="37">
        <f t="shared" ref="H27" si="9">(F27/E27)*100</f>
        <v>20.213670103092781</v>
      </c>
      <c r="I27" s="74"/>
      <c r="J27" s="74"/>
      <c r="K27" s="72"/>
    </row>
    <row r="28" spans="1:11" ht="14.1" customHeight="1" x14ac:dyDescent="0.25">
      <c r="A28" s="21">
        <v>321</v>
      </c>
      <c r="B28" s="95" t="s">
        <v>17</v>
      </c>
      <c r="C28" s="62"/>
      <c r="D28" s="61"/>
      <c r="E28" s="58"/>
      <c r="F28" s="62"/>
      <c r="G28" s="34" t="e">
        <f t="shared" si="0"/>
        <v>#DIV/0!</v>
      </c>
      <c r="H28" s="37" t="e">
        <f t="shared" si="1"/>
        <v>#DIV/0!</v>
      </c>
      <c r="I28" s="74"/>
      <c r="J28" s="74"/>
      <c r="K28" s="72"/>
    </row>
    <row r="29" spans="1:11" ht="14.1" customHeight="1" x14ac:dyDescent="0.25">
      <c r="A29" s="8">
        <v>321</v>
      </c>
      <c r="B29" s="94" t="s">
        <v>30</v>
      </c>
      <c r="C29" s="89"/>
      <c r="D29" s="54"/>
      <c r="E29" s="54"/>
      <c r="F29" s="89"/>
      <c r="G29" s="34" t="e">
        <f t="shared" si="0"/>
        <v>#DIV/0!</v>
      </c>
      <c r="H29" s="37" t="e">
        <f t="shared" si="1"/>
        <v>#DIV/0!</v>
      </c>
      <c r="I29" s="73"/>
      <c r="J29" s="73"/>
      <c r="K29" s="72"/>
    </row>
    <row r="30" spans="1:11" s="1" customFormat="1" ht="14.1" customHeight="1" x14ac:dyDescent="0.25">
      <c r="A30" s="8">
        <v>321</v>
      </c>
      <c r="B30" s="94" t="s">
        <v>23</v>
      </c>
      <c r="C30" s="90"/>
      <c r="D30" s="54"/>
      <c r="E30" s="54"/>
      <c r="F30" s="90"/>
      <c r="G30" s="34" t="e">
        <f t="shared" si="0"/>
        <v>#DIV/0!</v>
      </c>
      <c r="H30" s="37" t="e">
        <f t="shared" si="1"/>
        <v>#DIV/0!</v>
      </c>
      <c r="I30" s="73"/>
      <c r="J30" s="73"/>
      <c r="K30" s="72"/>
    </row>
    <row r="31" spans="1:11" ht="14.1" customHeight="1" x14ac:dyDescent="0.25">
      <c r="A31" s="8">
        <v>321</v>
      </c>
      <c r="B31" s="94" t="s">
        <v>154</v>
      </c>
      <c r="C31" s="55"/>
      <c r="D31" s="54"/>
      <c r="E31" s="54"/>
      <c r="F31" s="55"/>
      <c r="G31" s="34" t="e">
        <f t="shared" si="0"/>
        <v>#DIV/0!</v>
      </c>
      <c r="H31" s="37" t="e">
        <f t="shared" si="1"/>
        <v>#DIV/0!</v>
      </c>
      <c r="I31" s="73"/>
      <c r="J31" s="73"/>
      <c r="K31" s="72"/>
    </row>
    <row r="32" spans="1:11" ht="14.1" customHeight="1" x14ac:dyDescent="0.25">
      <c r="A32" s="21">
        <v>322</v>
      </c>
      <c r="B32" s="95" t="s">
        <v>3</v>
      </c>
      <c r="C32" s="62">
        <f>SUM(C33:C38)</f>
        <v>1760.42</v>
      </c>
      <c r="D32" s="61">
        <f>SUM(D33:D43)</f>
        <v>45500</v>
      </c>
      <c r="E32" s="61">
        <v>45500</v>
      </c>
      <c r="F32" s="62">
        <f>SUM(F33:F38)</f>
        <v>9427.369999999999</v>
      </c>
      <c r="G32" s="34">
        <f t="shared" si="0"/>
        <v>535.51822860453751</v>
      </c>
      <c r="H32" s="37">
        <f t="shared" si="1"/>
        <v>20.719494505494502</v>
      </c>
      <c r="I32" s="74"/>
      <c r="J32" s="74"/>
      <c r="K32" s="72"/>
    </row>
    <row r="33" spans="1:11" ht="14.1" customHeight="1" x14ac:dyDescent="0.25">
      <c r="A33" s="8">
        <v>322</v>
      </c>
      <c r="B33" s="9" t="s">
        <v>31</v>
      </c>
      <c r="C33" s="55"/>
      <c r="D33" s="54"/>
      <c r="E33" s="54"/>
      <c r="F33" s="55"/>
      <c r="G33" s="34" t="e">
        <f t="shared" ref="G33" si="10">(F33/C33)*100</f>
        <v>#DIV/0!</v>
      </c>
      <c r="H33" s="37" t="e">
        <f t="shared" si="1"/>
        <v>#DIV/0!</v>
      </c>
      <c r="I33" s="73"/>
      <c r="J33" s="73"/>
      <c r="K33" s="72"/>
    </row>
    <row r="34" spans="1:11" s="1" customFormat="1" ht="14.1" customHeight="1" x14ac:dyDescent="0.25">
      <c r="A34" s="8">
        <v>322</v>
      </c>
      <c r="B34" s="9" t="s">
        <v>20</v>
      </c>
      <c r="C34" s="55"/>
      <c r="D34" s="54"/>
      <c r="E34" s="54"/>
      <c r="F34" s="55"/>
      <c r="G34" s="34" t="e">
        <f t="shared" ref="G34" si="11">(F34/C34)*100</f>
        <v>#DIV/0!</v>
      </c>
      <c r="H34" s="37" t="e">
        <f t="shared" si="1"/>
        <v>#DIV/0!</v>
      </c>
      <c r="I34" s="73"/>
      <c r="J34" s="73"/>
      <c r="K34" s="72"/>
    </row>
    <row r="35" spans="1:11" s="1" customFormat="1" ht="14.1" customHeight="1" x14ac:dyDescent="0.25">
      <c r="A35" s="8">
        <v>322</v>
      </c>
      <c r="B35" s="9" t="s">
        <v>121</v>
      </c>
      <c r="C35" s="90"/>
      <c r="D35" s="54"/>
      <c r="E35" s="54"/>
      <c r="F35" s="90"/>
      <c r="G35" s="34" t="e">
        <f t="shared" ref="G35" si="12">(F35/C35)*100</f>
        <v>#DIV/0!</v>
      </c>
      <c r="H35" s="37" t="e">
        <f t="shared" ref="H35" si="13">(F35/E35)*100</f>
        <v>#DIV/0!</v>
      </c>
      <c r="I35" s="73"/>
      <c r="J35" s="73"/>
      <c r="K35" s="72"/>
    </row>
    <row r="36" spans="1:11" s="1" customFormat="1" ht="14.1" customHeight="1" x14ac:dyDescent="0.25">
      <c r="A36" s="8">
        <v>322</v>
      </c>
      <c r="B36" s="9" t="s">
        <v>29</v>
      </c>
      <c r="C36" s="90"/>
      <c r="D36" s="54"/>
      <c r="E36" s="54"/>
      <c r="F36" s="90"/>
      <c r="G36" s="34" t="e">
        <f t="shared" ref="G36" si="14">(F36/C36)*100</f>
        <v>#DIV/0!</v>
      </c>
      <c r="H36" s="37" t="e">
        <f t="shared" si="1"/>
        <v>#DIV/0!</v>
      </c>
      <c r="I36" s="73"/>
      <c r="J36" s="73"/>
      <c r="K36" s="72"/>
    </row>
    <row r="37" spans="1:11" s="1" customFormat="1" ht="14.1" customHeight="1" x14ac:dyDescent="0.25">
      <c r="A37" s="8">
        <v>322</v>
      </c>
      <c r="B37" s="9" t="s">
        <v>22</v>
      </c>
      <c r="C37" s="90">
        <v>590</v>
      </c>
      <c r="D37" s="54">
        <v>20000</v>
      </c>
      <c r="E37" s="54">
        <v>20000</v>
      </c>
      <c r="F37" s="90">
        <v>8050</v>
      </c>
      <c r="G37" s="34"/>
      <c r="H37" s="37"/>
      <c r="I37" s="73"/>
      <c r="J37" s="73"/>
      <c r="K37" s="72"/>
    </row>
    <row r="38" spans="1:11" ht="14.1" customHeight="1" x14ac:dyDescent="0.25">
      <c r="A38" s="8">
        <v>322</v>
      </c>
      <c r="B38" s="9" t="s">
        <v>23</v>
      </c>
      <c r="C38" s="55">
        <v>1170.42</v>
      </c>
      <c r="D38" s="54">
        <v>25500</v>
      </c>
      <c r="E38" s="54">
        <v>25500</v>
      </c>
      <c r="F38" s="55">
        <v>1377.37</v>
      </c>
      <c r="G38" s="34">
        <f t="shared" ref="G38" si="15">(F38/C38)*100</f>
        <v>117.68168691580799</v>
      </c>
      <c r="H38" s="37">
        <f t="shared" si="1"/>
        <v>5.4014509803921564</v>
      </c>
      <c r="I38" s="73"/>
      <c r="J38" s="73"/>
      <c r="K38" s="72"/>
    </row>
    <row r="39" spans="1:11" ht="14.1" customHeight="1" x14ac:dyDescent="0.25">
      <c r="A39" s="21">
        <v>323</v>
      </c>
      <c r="B39" s="94" t="s">
        <v>4</v>
      </c>
      <c r="C39" s="58"/>
      <c r="D39" s="58"/>
      <c r="E39" s="58"/>
      <c r="F39" s="58">
        <f>SUM(F40:F43)</f>
        <v>8447.19</v>
      </c>
      <c r="G39" s="34" t="e">
        <f t="shared" ref="G39:G43" si="16">(F39/C39)*100</f>
        <v>#DIV/0!</v>
      </c>
      <c r="H39" s="37" t="e">
        <f t="shared" ref="H39:H43" si="17">(F39/E39)*100</f>
        <v>#DIV/0!</v>
      </c>
      <c r="I39" s="74"/>
      <c r="J39" s="74"/>
      <c r="K39" s="72"/>
    </row>
    <row r="40" spans="1:11" s="1" customFormat="1" ht="14.1" customHeight="1" x14ac:dyDescent="0.25">
      <c r="A40" s="8">
        <v>323</v>
      </c>
      <c r="B40" s="94" t="s">
        <v>23</v>
      </c>
      <c r="C40" s="59"/>
      <c r="D40" s="93"/>
      <c r="E40" s="93"/>
      <c r="F40" s="59"/>
      <c r="G40" s="34" t="e">
        <f t="shared" si="16"/>
        <v>#DIV/0!</v>
      </c>
      <c r="H40" s="37" t="e">
        <f t="shared" si="17"/>
        <v>#DIV/0!</v>
      </c>
      <c r="I40" s="74"/>
      <c r="J40" s="74"/>
      <c r="K40" s="72"/>
    </row>
    <row r="41" spans="1:11" s="1" customFormat="1" ht="14.1" customHeight="1" x14ac:dyDescent="0.25">
      <c r="A41" s="8">
        <v>323</v>
      </c>
      <c r="B41" s="94" t="s">
        <v>164</v>
      </c>
      <c r="C41" s="59"/>
      <c r="D41" s="93"/>
      <c r="E41" s="93"/>
      <c r="F41" s="89">
        <v>1500</v>
      </c>
      <c r="G41" s="34"/>
      <c r="H41" s="37"/>
      <c r="I41" s="74"/>
      <c r="J41" s="74"/>
      <c r="K41" s="72"/>
    </row>
    <row r="42" spans="1:11" ht="14.1" customHeight="1" x14ac:dyDescent="0.25">
      <c r="A42" s="8">
        <v>323</v>
      </c>
      <c r="B42" s="94" t="s">
        <v>21</v>
      </c>
      <c r="C42" s="90"/>
      <c r="D42" s="93"/>
      <c r="E42" s="93"/>
      <c r="F42" s="90">
        <v>6050</v>
      </c>
      <c r="G42" s="34" t="e">
        <f t="shared" si="16"/>
        <v>#DIV/0!</v>
      </c>
      <c r="H42" s="37" t="e">
        <f t="shared" si="17"/>
        <v>#DIV/0!</v>
      </c>
      <c r="I42" s="73"/>
      <c r="J42" s="73"/>
      <c r="K42" s="72"/>
    </row>
    <row r="43" spans="1:11" s="1" customFormat="1" ht="14.1" customHeight="1" x14ac:dyDescent="0.25">
      <c r="A43" s="8">
        <v>323</v>
      </c>
      <c r="B43" s="94" t="s">
        <v>20</v>
      </c>
      <c r="C43" s="90"/>
      <c r="D43" s="93"/>
      <c r="E43" s="93"/>
      <c r="F43" s="90">
        <v>897.19</v>
      </c>
      <c r="G43" s="34" t="e">
        <f t="shared" si="16"/>
        <v>#DIV/0!</v>
      </c>
      <c r="H43" s="37" t="e">
        <f t="shared" si="17"/>
        <v>#DIV/0!</v>
      </c>
      <c r="I43" s="73"/>
      <c r="J43" s="73"/>
      <c r="K43" s="72"/>
    </row>
    <row r="44" spans="1:11" ht="14.1" customHeight="1" x14ac:dyDescent="0.25">
      <c r="A44" s="21">
        <v>329</v>
      </c>
      <c r="B44" s="95" t="s">
        <v>9</v>
      </c>
      <c r="C44" s="59">
        <f>SUM(C45:C49)</f>
        <v>128554.17000000001</v>
      </c>
      <c r="D44" s="58">
        <f>SUM(D45:D49)</f>
        <v>65000</v>
      </c>
      <c r="E44" s="58">
        <v>65000</v>
      </c>
      <c r="F44" s="59">
        <f>SUM(F45:F49)</f>
        <v>82528.37</v>
      </c>
      <c r="G44" s="34">
        <f t="shared" si="0"/>
        <v>64.197349646456431</v>
      </c>
      <c r="H44" s="37">
        <f t="shared" si="1"/>
        <v>126.96672307692307</v>
      </c>
      <c r="I44" s="74"/>
      <c r="J44" s="74"/>
      <c r="K44" s="72"/>
    </row>
    <row r="45" spans="1:11" s="1" customFormat="1" ht="14.1" customHeight="1" x14ac:dyDescent="0.25">
      <c r="A45" s="8">
        <v>329</v>
      </c>
      <c r="B45" s="9" t="s">
        <v>144</v>
      </c>
      <c r="C45" s="90">
        <v>1016.79</v>
      </c>
      <c r="D45" s="54"/>
      <c r="E45" s="54"/>
      <c r="F45" s="90">
        <v>4991.4799999999996</v>
      </c>
      <c r="G45" s="34"/>
      <c r="H45" s="37"/>
      <c r="I45" s="74"/>
      <c r="J45" s="74"/>
      <c r="K45" s="72"/>
    </row>
    <row r="46" spans="1:11" ht="14.1" customHeight="1" x14ac:dyDescent="0.25">
      <c r="A46" s="8">
        <v>329</v>
      </c>
      <c r="B46" s="9" t="s">
        <v>23</v>
      </c>
      <c r="C46" s="90">
        <v>5750</v>
      </c>
      <c r="D46" s="54">
        <v>10000</v>
      </c>
      <c r="E46" s="54">
        <v>10000</v>
      </c>
      <c r="F46" s="90">
        <v>6792.37</v>
      </c>
      <c r="G46" s="34">
        <f t="shared" si="0"/>
        <v>118.12817391304347</v>
      </c>
      <c r="H46" s="37">
        <f t="shared" si="1"/>
        <v>67.923699999999997</v>
      </c>
      <c r="I46" s="73"/>
      <c r="J46" s="73"/>
      <c r="K46" s="72"/>
    </row>
    <row r="47" spans="1:11" ht="14.1" customHeight="1" x14ac:dyDescent="0.25">
      <c r="A47" s="8">
        <v>329</v>
      </c>
      <c r="B47" s="9" t="s">
        <v>22</v>
      </c>
      <c r="C47" s="55">
        <v>18376</v>
      </c>
      <c r="D47" s="54">
        <v>20000</v>
      </c>
      <c r="E47" s="54">
        <v>20000</v>
      </c>
      <c r="F47" s="55">
        <v>24470</v>
      </c>
      <c r="G47" s="34">
        <f t="shared" si="0"/>
        <v>133.16282107096214</v>
      </c>
      <c r="H47" s="37">
        <f t="shared" si="1"/>
        <v>122.35000000000001</v>
      </c>
      <c r="I47" s="73"/>
      <c r="J47" s="73"/>
      <c r="K47" s="72"/>
    </row>
    <row r="48" spans="1:11" ht="14.1" customHeight="1" x14ac:dyDescent="0.25">
      <c r="A48" s="8">
        <v>329</v>
      </c>
      <c r="B48" s="9" t="s">
        <v>21</v>
      </c>
      <c r="C48" s="55">
        <v>103411.38</v>
      </c>
      <c r="D48" s="54">
        <v>5000</v>
      </c>
      <c r="E48" s="54">
        <v>5000</v>
      </c>
      <c r="F48" s="55">
        <v>3137</v>
      </c>
      <c r="G48" s="34">
        <f t="shared" ref="G48" si="18">(F48/C48)*100</f>
        <v>3.0335152668884215</v>
      </c>
      <c r="H48" s="37">
        <f t="shared" ref="H48" si="19">(F48/E48)*100</f>
        <v>62.739999999999995</v>
      </c>
      <c r="I48" s="73"/>
      <c r="J48" s="73"/>
      <c r="K48" s="72"/>
    </row>
    <row r="49" spans="1:11" ht="14.1" customHeight="1" x14ac:dyDescent="0.25">
      <c r="A49" s="8">
        <v>329</v>
      </c>
      <c r="B49" s="9" t="s">
        <v>20</v>
      </c>
      <c r="C49" s="55"/>
      <c r="D49" s="54">
        <v>30000</v>
      </c>
      <c r="E49" s="54">
        <v>30000</v>
      </c>
      <c r="F49" s="55">
        <v>43137.52</v>
      </c>
      <c r="G49" s="34" t="e">
        <f t="shared" si="0"/>
        <v>#DIV/0!</v>
      </c>
      <c r="H49" s="37">
        <f t="shared" si="1"/>
        <v>143.79173333333333</v>
      </c>
      <c r="I49" s="73"/>
      <c r="J49" s="73"/>
      <c r="K49" s="72"/>
    </row>
    <row r="50" spans="1:11" s="1" customFormat="1" ht="14.1" customHeight="1" x14ac:dyDescent="0.25">
      <c r="A50" s="21">
        <v>343</v>
      </c>
      <c r="B50" s="11" t="s">
        <v>102</v>
      </c>
      <c r="C50" s="59">
        <f>SUM(C51:C52)</f>
        <v>19715.38</v>
      </c>
      <c r="D50" s="58">
        <f>SUM(D51:D52)</f>
        <v>6000</v>
      </c>
      <c r="E50" s="58">
        <f>SUM(E51:E52)</f>
        <v>6000</v>
      </c>
      <c r="F50" s="59">
        <f>SUM(F51:F52)</f>
        <v>180.2</v>
      </c>
      <c r="G50" s="34"/>
      <c r="H50" s="37"/>
      <c r="I50" s="73"/>
      <c r="J50" s="73"/>
      <c r="K50" s="72"/>
    </row>
    <row r="51" spans="1:11" s="1" customFormat="1" ht="14.1" customHeight="1" x14ac:dyDescent="0.25">
      <c r="A51" s="8">
        <v>343</v>
      </c>
      <c r="B51" s="9" t="s">
        <v>145</v>
      </c>
      <c r="C51" s="59"/>
      <c r="D51" s="93"/>
      <c r="E51" s="93"/>
      <c r="F51" s="90"/>
      <c r="G51" s="34"/>
      <c r="H51" s="37"/>
      <c r="I51" s="73"/>
      <c r="J51" s="73"/>
      <c r="K51" s="72"/>
    </row>
    <row r="52" spans="1:11" s="1" customFormat="1" ht="14.1" customHeight="1" x14ac:dyDescent="0.25">
      <c r="A52" s="8">
        <v>343</v>
      </c>
      <c r="B52" s="9" t="s">
        <v>152</v>
      </c>
      <c r="C52" s="55">
        <v>19715.38</v>
      </c>
      <c r="D52" s="54">
        <v>6000</v>
      </c>
      <c r="E52" s="54">
        <v>6000</v>
      </c>
      <c r="F52" s="55">
        <v>180.2</v>
      </c>
      <c r="G52" s="34">
        <f t="shared" ref="G52" si="20">(F52/C52)*100</f>
        <v>0.91400723698959885</v>
      </c>
      <c r="H52" s="37">
        <f t="shared" ref="H52" si="21">(F52/E52)*100</f>
        <v>3.0033333333333334</v>
      </c>
      <c r="I52" s="73"/>
      <c r="J52" s="73"/>
      <c r="K52" s="72"/>
    </row>
    <row r="53" spans="1:11" s="115" customFormat="1" ht="14.1" customHeight="1" x14ac:dyDescent="0.25">
      <c r="A53" s="21">
        <v>372</v>
      </c>
      <c r="B53" s="11" t="s">
        <v>168</v>
      </c>
      <c r="C53" s="62">
        <v>2409.16</v>
      </c>
      <c r="D53" s="61">
        <v>8000</v>
      </c>
      <c r="E53" s="61">
        <v>8000</v>
      </c>
      <c r="F53" s="62">
        <v>921.41</v>
      </c>
      <c r="G53" s="69"/>
      <c r="H53" s="70"/>
      <c r="I53" s="74"/>
      <c r="J53" s="74"/>
      <c r="K53" s="114"/>
    </row>
    <row r="54" spans="1:11" s="1" customFormat="1" ht="14.1" customHeight="1" x14ac:dyDescent="0.25">
      <c r="A54" s="21">
        <v>381</v>
      </c>
      <c r="B54" s="11" t="s">
        <v>106</v>
      </c>
      <c r="C54" s="58"/>
      <c r="D54" s="58"/>
      <c r="E54" s="58"/>
      <c r="F54" s="58"/>
      <c r="G54" s="34" t="e">
        <f t="shared" ref="G54:G59" si="22">(F54/C54)*100</f>
        <v>#DIV/0!</v>
      </c>
      <c r="H54" s="37" t="e">
        <f t="shared" ref="H54:H59" si="23">(F54/E54)*100</f>
        <v>#DIV/0!</v>
      </c>
      <c r="I54" s="73"/>
      <c r="J54" s="73"/>
      <c r="K54" s="72"/>
    </row>
    <row r="55" spans="1:11" s="1" customFormat="1" ht="14.1" customHeight="1" x14ac:dyDescent="0.25">
      <c r="A55" s="8">
        <v>381</v>
      </c>
      <c r="B55" s="9" t="s">
        <v>20</v>
      </c>
      <c r="C55" s="90"/>
      <c r="D55" s="93"/>
      <c r="E55" s="93"/>
      <c r="F55" s="90"/>
      <c r="G55" s="34" t="e">
        <f t="shared" si="22"/>
        <v>#DIV/0!</v>
      </c>
      <c r="H55" s="37" t="e">
        <f t="shared" si="23"/>
        <v>#DIV/0!</v>
      </c>
      <c r="I55" s="73"/>
      <c r="J55" s="73"/>
      <c r="K55" s="72"/>
    </row>
    <row r="56" spans="1:11" s="1" customFormat="1" ht="14.1" customHeight="1" x14ac:dyDescent="0.25">
      <c r="A56" s="21">
        <v>412</v>
      </c>
      <c r="B56" s="11" t="s">
        <v>103</v>
      </c>
      <c r="C56" s="58"/>
      <c r="D56" s="58"/>
      <c r="E56" s="58"/>
      <c r="F56" s="58"/>
      <c r="G56" s="34" t="e">
        <f t="shared" si="22"/>
        <v>#DIV/0!</v>
      </c>
      <c r="H56" s="37" t="e">
        <f t="shared" si="23"/>
        <v>#DIV/0!</v>
      </c>
      <c r="I56" s="73"/>
      <c r="J56" s="73"/>
      <c r="K56" s="72"/>
    </row>
    <row r="57" spans="1:11" s="1" customFormat="1" ht="14.1" customHeight="1" x14ac:dyDescent="0.25">
      <c r="A57" s="8">
        <v>412</v>
      </c>
      <c r="B57" s="9" t="s">
        <v>19</v>
      </c>
      <c r="C57" s="89"/>
      <c r="D57" s="93"/>
      <c r="E57" s="58"/>
      <c r="F57" s="59"/>
      <c r="G57" s="34" t="e">
        <f t="shared" si="22"/>
        <v>#DIV/0!</v>
      </c>
      <c r="H57" s="37" t="e">
        <f t="shared" si="23"/>
        <v>#DIV/0!</v>
      </c>
      <c r="I57" s="74"/>
      <c r="J57" s="74"/>
      <c r="K57" s="72"/>
    </row>
    <row r="58" spans="1:11" s="1" customFormat="1" ht="14.1" customHeight="1" x14ac:dyDescent="0.25">
      <c r="A58" s="21">
        <v>422</v>
      </c>
      <c r="B58" s="11" t="s">
        <v>104</v>
      </c>
      <c r="C58" s="58">
        <v>61813.14</v>
      </c>
      <c r="D58" s="58">
        <v>5000</v>
      </c>
      <c r="E58" s="58">
        <v>5000</v>
      </c>
      <c r="F58" s="58"/>
      <c r="G58" s="34">
        <f t="shared" si="22"/>
        <v>0</v>
      </c>
      <c r="H58" s="37">
        <f t="shared" si="23"/>
        <v>0</v>
      </c>
      <c r="I58" s="74"/>
      <c r="J58" s="74"/>
      <c r="K58" s="72"/>
    </row>
    <row r="59" spans="1:11" ht="14.1" customHeight="1" x14ac:dyDescent="0.25">
      <c r="A59" s="8">
        <v>422</v>
      </c>
      <c r="B59" s="94" t="s">
        <v>45</v>
      </c>
      <c r="C59" s="90">
        <v>61813.14</v>
      </c>
      <c r="D59" s="93">
        <v>5000</v>
      </c>
      <c r="E59" s="93">
        <v>5000</v>
      </c>
      <c r="F59" s="90"/>
      <c r="G59" s="34">
        <f t="shared" si="22"/>
        <v>0</v>
      </c>
      <c r="H59" s="37">
        <f t="shared" si="23"/>
        <v>0</v>
      </c>
      <c r="I59" s="74"/>
      <c r="J59" s="74"/>
      <c r="K59" s="72"/>
    </row>
    <row r="60" spans="1:11" s="1" customFormat="1" ht="14.1" customHeight="1" x14ac:dyDescent="0.25">
      <c r="A60" s="21">
        <v>424</v>
      </c>
      <c r="B60" s="95" t="s">
        <v>105</v>
      </c>
      <c r="C60" s="58">
        <v>3251.3</v>
      </c>
      <c r="D60" s="58">
        <v>5000</v>
      </c>
      <c r="E60" s="58">
        <v>5000</v>
      </c>
      <c r="F60" s="58">
        <v>3190.07</v>
      </c>
      <c r="G60" s="34">
        <f t="shared" ref="G60" si="24">(F60/C60)*100</f>
        <v>98.116753298680521</v>
      </c>
      <c r="H60" s="37">
        <f t="shared" ref="H60" si="25">(F60/E60)*100</f>
        <v>63.801400000000008</v>
      </c>
      <c r="I60" s="74"/>
      <c r="J60" s="74"/>
      <c r="K60" s="72"/>
    </row>
    <row r="61" spans="1:11" ht="14.1" customHeight="1" x14ac:dyDescent="0.25">
      <c r="A61" s="8">
        <v>424</v>
      </c>
      <c r="B61" s="94" t="s">
        <v>46</v>
      </c>
      <c r="C61" s="54">
        <v>3251.3</v>
      </c>
      <c r="D61" s="93">
        <v>5000</v>
      </c>
      <c r="E61" s="54">
        <v>5000</v>
      </c>
      <c r="F61" s="54">
        <v>3190.07</v>
      </c>
      <c r="G61" s="34">
        <f t="shared" si="0"/>
        <v>98.116753298680521</v>
      </c>
      <c r="H61" s="37">
        <f t="shared" si="1"/>
        <v>63.801400000000008</v>
      </c>
      <c r="I61" s="74"/>
      <c r="J61" s="74"/>
      <c r="K61" s="72"/>
    </row>
    <row r="62" spans="1:11" ht="14.1" customHeight="1" x14ac:dyDescent="0.25">
      <c r="A62" s="9"/>
      <c r="B62" s="9"/>
      <c r="C62" s="56"/>
      <c r="D62" s="56"/>
      <c r="E62" s="56"/>
      <c r="F62" s="56"/>
      <c r="G62" s="34" t="e">
        <f t="shared" si="0"/>
        <v>#DIV/0!</v>
      </c>
      <c r="H62" s="37" t="e">
        <f t="shared" si="1"/>
        <v>#DIV/0!</v>
      </c>
      <c r="I62" s="71"/>
      <c r="J62" s="71"/>
      <c r="K62" s="72"/>
    </row>
    <row r="63" spans="1:11" s="1" customFormat="1" ht="14.1" customHeight="1" x14ac:dyDescent="0.25">
      <c r="A63" s="9"/>
      <c r="B63" s="11" t="s">
        <v>43</v>
      </c>
      <c r="C63" s="61"/>
      <c r="D63" s="61"/>
      <c r="E63" s="60"/>
      <c r="F63" s="63"/>
      <c r="G63" s="34"/>
      <c r="H63" s="37"/>
      <c r="I63" s="71"/>
      <c r="J63" s="71"/>
      <c r="K63" s="72"/>
    </row>
    <row r="64" spans="1:11" s="1" customFormat="1" ht="14.1" customHeight="1" x14ac:dyDescent="0.25">
      <c r="A64" s="11">
        <v>32</v>
      </c>
      <c r="B64" s="11" t="s">
        <v>13</v>
      </c>
      <c r="C64" s="88"/>
      <c r="D64" s="88"/>
      <c r="E64" s="56"/>
      <c r="F64" s="57"/>
      <c r="G64" s="34" t="e">
        <f t="shared" si="0"/>
        <v>#DIV/0!</v>
      </c>
      <c r="H64" s="37" t="e">
        <f t="shared" si="1"/>
        <v>#DIV/0!</v>
      </c>
      <c r="I64" s="71"/>
      <c r="J64" s="71"/>
      <c r="K64" s="72"/>
    </row>
    <row r="65" spans="1:11" s="1" customFormat="1" ht="14.1" customHeight="1" x14ac:dyDescent="0.25">
      <c r="A65" s="9">
        <v>324</v>
      </c>
      <c r="B65" s="9" t="s">
        <v>24</v>
      </c>
      <c r="C65" s="54"/>
      <c r="D65" s="54"/>
      <c r="E65" s="64"/>
      <c r="F65" s="65"/>
      <c r="G65" s="34" t="e">
        <f t="shared" si="0"/>
        <v>#DIV/0!</v>
      </c>
      <c r="H65" s="37" t="e">
        <f t="shared" si="1"/>
        <v>#DIV/0!</v>
      </c>
      <c r="I65" s="75"/>
      <c r="J65" s="75"/>
      <c r="K65" s="72"/>
    </row>
    <row r="66" spans="1:11" s="1" customFormat="1" ht="14.1" customHeight="1" x14ac:dyDescent="0.25">
      <c r="A66" s="9">
        <v>324</v>
      </c>
      <c r="B66" s="9" t="s">
        <v>25</v>
      </c>
      <c r="C66" s="54"/>
      <c r="D66" s="54"/>
      <c r="E66" s="64"/>
      <c r="F66" s="98"/>
      <c r="G66" s="34" t="e">
        <f t="shared" ref="G66" si="26">(F66/C66)*100</f>
        <v>#DIV/0!</v>
      </c>
      <c r="H66" s="37" t="e">
        <f t="shared" ref="H66" si="27">(F66/E66)*100</f>
        <v>#DIV/0!</v>
      </c>
      <c r="I66" s="75"/>
      <c r="J66" s="75"/>
      <c r="K66" s="72"/>
    </row>
    <row r="67" spans="1:11" s="1" customFormat="1" ht="14.1" customHeight="1" x14ac:dyDescent="0.25">
      <c r="A67" s="9"/>
      <c r="B67" s="9"/>
      <c r="C67" s="54"/>
      <c r="D67" s="54"/>
      <c r="E67" s="64"/>
      <c r="F67" s="65"/>
      <c r="G67" s="34"/>
      <c r="H67" s="37"/>
      <c r="I67" s="75"/>
      <c r="J67" s="75"/>
      <c r="K67" s="72"/>
    </row>
    <row r="68" spans="1:11" s="1" customFormat="1" ht="14.1" customHeight="1" x14ac:dyDescent="0.25">
      <c r="A68" s="9"/>
      <c r="B68" s="10" t="s">
        <v>47</v>
      </c>
      <c r="C68" s="60"/>
      <c r="D68" s="60"/>
      <c r="E68" s="60"/>
      <c r="F68" s="63"/>
      <c r="G68" s="34"/>
      <c r="H68" s="37"/>
      <c r="I68" s="71"/>
      <c r="J68" s="71"/>
      <c r="K68" s="72"/>
    </row>
    <row r="69" spans="1:11" s="1" customFormat="1" ht="14.1" customHeight="1" x14ac:dyDescent="0.25">
      <c r="A69" s="11">
        <v>32</v>
      </c>
      <c r="B69" s="11" t="s">
        <v>13</v>
      </c>
      <c r="C69" s="88"/>
      <c r="D69" s="88"/>
      <c r="E69" s="88"/>
      <c r="F69" s="88"/>
      <c r="G69" s="34" t="e">
        <f t="shared" ref="G69" si="28">(F69/C69)*100</f>
        <v>#DIV/0!</v>
      </c>
      <c r="H69" s="37" t="e">
        <f t="shared" ref="H69" si="29">(F69/E69)*100</f>
        <v>#DIV/0!</v>
      </c>
      <c r="I69" s="75"/>
      <c r="J69" s="71"/>
      <c r="K69" s="72"/>
    </row>
    <row r="70" spans="1:11" s="1" customFormat="1" ht="14.1" customHeight="1" x14ac:dyDescent="0.25">
      <c r="A70" s="11">
        <v>322</v>
      </c>
      <c r="B70" s="9" t="s">
        <v>14</v>
      </c>
      <c r="C70" s="54"/>
      <c r="D70" s="54"/>
      <c r="E70" s="60"/>
      <c r="F70" s="63"/>
      <c r="G70" s="34" t="e">
        <f t="shared" ref="G70" si="30">(F70/C70)*100</f>
        <v>#DIV/0!</v>
      </c>
      <c r="H70" s="37" t="e">
        <f t="shared" ref="H70" si="31">(F70/E70)*100</f>
        <v>#DIV/0!</v>
      </c>
      <c r="I70" s="71"/>
      <c r="J70" s="71"/>
      <c r="K70" s="72"/>
    </row>
    <row r="71" spans="1:11" s="1" customFormat="1" ht="14.1" customHeight="1" x14ac:dyDescent="0.25">
      <c r="A71" s="9">
        <v>32224</v>
      </c>
      <c r="B71" s="9" t="s">
        <v>36</v>
      </c>
      <c r="C71" s="54"/>
      <c r="D71" s="54"/>
      <c r="E71" s="64"/>
      <c r="F71" s="65"/>
      <c r="G71" s="34" t="e">
        <f t="shared" ref="G71" si="32">(F71/C71)*100</f>
        <v>#DIV/0!</v>
      </c>
      <c r="H71" s="37" t="e">
        <f t="shared" ref="H71" si="33">(F71/E71)*100</f>
        <v>#DIV/0!</v>
      </c>
      <c r="I71" s="75"/>
      <c r="J71" s="75"/>
      <c r="K71" s="72"/>
    </row>
    <row r="72" spans="1:11" s="1" customFormat="1" ht="14.1" customHeight="1" x14ac:dyDescent="0.25">
      <c r="A72" s="9">
        <v>32224</v>
      </c>
      <c r="B72" s="9" t="s">
        <v>100</v>
      </c>
      <c r="C72" s="54"/>
      <c r="D72" s="54"/>
      <c r="E72" s="64"/>
      <c r="F72" s="65"/>
      <c r="G72" s="34" t="e">
        <f t="shared" ref="G72:G73" si="34">(F72/C72)*100</f>
        <v>#DIV/0!</v>
      </c>
      <c r="H72" s="37" t="e">
        <f t="shared" ref="H72:H73" si="35">(F72/E72)*100</f>
        <v>#DIV/0!</v>
      </c>
      <c r="I72" s="16"/>
      <c r="J72" s="16"/>
      <c r="K72" s="7"/>
    </row>
    <row r="73" spans="1:11" s="1" customFormat="1" ht="14.1" customHeight="1" x14ac:dyDescent="0.25">
      <c r="A73" s="9">
        <v>32224</v>
      </c>
      <c r="B73" s="9" t="s">
        <v>16</v>
      </c>
      <c r="C73" s="54"/>
      <c r="D73" s="54"/>
      <c r="E73" s="64"/>
      <c r="F73" s="65"/>
      <c r="G73" s="34" t="e">
        <f t="shared" si="34"/>
        <v>#DIV/0!</v>
      </c>
      <c r="H73" s="37" t="e">
        <f t="shared" si="35"/>
        <v>#DIV/0!</v>
      </c>
      <c r="I73" s="76"/>
      <c r="J73" s="76"/>
      <c r="K73" s="7"/>
    </row>
    <row r="74" spans="1:11" s="1" customFormat="1" ht="14.1" customHeight="1" x14ac:dyDescent="0.25">
      <c r="A74" s="9"/>
      <c r="B74" s="9"/>
      <c r="C74" s="54"/>
      <c r="D74" s="54"/>
      <c r="E74" s="64"/>
      <c r="F74" s="65"/>
      <c r="G74" s="34"/>
      <c r="H74" s="37"/>
      <c r="I74" s="76"/>
      <c r="J74" s="76"/>
      <c r="K74" s="7"/>
    </row>
    <row r="75" spans="1:11" s="1" customFormat="1" ht="14.1" customHeight="1" x14ac:dyDescent="0.25">
      <c r="A75" s="9"/>
      <c r="B75" s="10" t="s">
        <v>44</v>
      </c>
      <c r="C75" s="60"/>
      <c r="D75" s="60"/>
      <c r="E75" s="91"/>
      <c r="F75" s="92"/>
      <c r="G75" s="34"/>
      <c r="H75" s="37"/>
      <c r="I75" s="96"/>
      <c r="J75" s="96"/>
      <c r="K75" s="7"/>
    </row>
    <row r="76" spans="1:11" s="1" customFormat="1" ht="14.1" customHeight="1" x14ac:dyDescent="0.25">
      <c r="A76" s="9">
        <v>31</v>
      </c>
      <c r="B76" s="9" t="s">
        <v>15</v>
      </c>
      <c r="C76" s="88"/>
      <c r="D76" s="56"/>
      <c r="E76" s="56"/>
      <c r="F76" s="57"/>
      <c r="G76" s="34" t="e">
        <f t="shared" ref="G76" si="36">(F76/C76)*100</f>
        <v>#DIV/0!</v>
      </c>
      <c r="H76" s="37" t="e">
        <f t="shared" ref="H76" si="37">(F76/E76)*100</f>
        <v>#DIV/0!</v>
      </c>
      <c r="I76" s="77"/>
      <c r="J76" s="77"/>
      <c r="K76" s="7"/>
    </row>
    <row r="77" spans="1:11" s="1" customFormat="1" ht="14.1" customHeight="1" x14ac:dyDescent="0.25">
      <c r="A77" s="9">
        <v>311</v>
      </c>
      <c r="B77" s="9" t="s">
        <v>35</v>
      </c>
      <c r="C77" s="65"/>
      <c r="D77" s="64"/>
      <c r="E77" s="64"/>
      <c r="F77" s="65"/>
      <c r="G77" s="34" t="e">
        <f t="shared" si="0"/>
        <v>#DIV/0!</v>
      </c>
      <c r="H77" s="37" t="e">
        <f t="shared" si="1"/>
        <v>#DIV/0!</v>
      </c>
      <c r="I77" s="76"/>
      <c r="J77" s="76"/>
      <c r="K77" s="7"/>
    </row>
    <row r="78" spans="1:11" s="1" customFormat="1" ht="14.1" customHeight="1" x14ac:dyDescent="0.25">
      <c r="A78" s="9">
        <v>311</v>
      </c>
      <c r="B78" s="9" t="s">
        <v>116</v>
      </c>
      <c r="C78" s="65"/>
      <c r="D78" s="64"/>
      <c r="E78" s="64"/>
      <c r="F78" s="65"/>
      <c r="G78" s="34" t="e">
        <f t="shared" ref="G78" si="38">(F78/C78)*100</f>
        <v>#DIV/0!</v>
      </c>
      <c r="H78" s="37" t="e">
        <f t="shared" ref="H78" si="39">(F78/E78)*100</f>
        <v>#DIV/0!</v>
      </c>
      <c r="I78" s="76"/>
      <c r="J78" s="76"/>
      <c r="K78" s="7"/>
    </row>
    <row r="79" spans="1:11" s="1" customFormat="1" ht="14.1" customHeight="1" x14ac:dyDescent="0.25">
      <c r="A79" s="9">
        <v>312</v>
      </c>
      <c r="B79" s="9" t="s">
        <v>117</v>
      </c>
      <c r="C79" s="65"/>
      <c r="D79" s="64"/>
      <c r="E79" s="64"/>
      <c r="F79" s="65"/>
      <c r="G79" s="34" t="e">
        <f t="shared" si="0"/>
        <v>#DIV/0!</v>
      </c>
      <c r="H79" s="37" t="e">
        <f t="shared" si="1"/>
        <v>#DIV/0!</v>
      </c>
      <c r="I79" s="76"/>
      <c r="J79" s="76"/>
      <c r="K79" s="7"/>
    </row>
    <row r="80" spans="1:11" s="1" customFormat="1" ht="14.1" customHeight="1" x14ac:dyDescent="0.25">
      <c r="A80" s="9">
        <v>312</v>
      </c>
      <c r="B80" s="9" t="s">
        <v>153</v>
      </c>
      <c r="C80" s="65"/>
      <c r="D80" s="64"/>
      <c r="E80" s="64"/>
      <c r="F80" s="65"/>
      <c r="G80" s="34" t="e">
        <f t="shared" ref="G80" si="40">(F80/C80)*100</f>
        <v>#DIV/0!</v>
      </c>
      <c r="H80" s="37" t="e">
        <f t="shared" ref="H80" si="41">(F80/E80)*100</f>
        <v>#DIV/0!</v>
      </c>
      <c r="I80" s="76"/>
      <c r="J80" s="76"/>
      <c r="K80" s="7"/>
    </row>
    <row r="81" spans="1:11" s="1" customFormat="1" ht="14.1" customHeight="1" x14ac:dyDescent="0.25">
      <c r="A81" s="9">
        <v>313</v>
      </c>
      <c r="B81" s="9" t="s">
        <v>26</v>
      </c>
      <c r="C81" s="65"/>
      <c r="D81" s="64"/>
      <c r="E81" s="64"/>
      <c r="F81" s="65"/>
      <c r="G81" s="34" t="e">
        <f t="shared" si="0"/>
        <v>#DIV/0!</v>
      </c>
      <c r="H81" s="37" t="e">
        <f t="shared" si="1"/>
        <v>#DIV/0!</v>
      </c>
      <c r="I81" s="76"/>
      <c r="J81" s="76"/>
      <c r="K81" s="7"/>
    </row>
    <row r="82" spans="1:11" s="1" customFormat="1" ht="14.1" customHeight="1" x14ac:dyDescent="0.25">
      <c r="A82" s="9">
        <v>313</v>
      </c>
      <c r="B82" s="9" t="s">
        <v>118</v>
      </c>
      <c r="C82" s="65"/>
      <c r="D82" s="64"/>
      <c r="E82" s="64"/>
      <c r="F82" s="65"/>
      <c r="G82" s="34" t="e">
        <f t="shared" ref="G82" si="42">(F82/C82)*100</f>
        <v>#DIV/0!</v>
      </c>
      <c r="H82" s="37" t="e">
        <f t="shared" ref="H82" si="43">(F82/E82)*100</f>
        <v>#DIV/0!</v>
      </c>
      <c r="I82" s="76"/>
      <c r="J82" s="76"/>
      <c r="K82" s="7"/>
    </row>
    <row r="83" spans="1:11" s="1" customFormat="1" ht="14.1" customHeight="1" x14ac:dyDescent="0.25">
      <c r="A83" s="9">
        <v>32</v>
      </c>
      <c r="B83" s="9" t="s">
        <v>13</v>
      </c>
      <c r="C83" s="63"/>
      <c r="D83" s="60"/>
      <c r="E83" s="60"/>
      <c r="F83" s="63"/>
      <c r="G83" s="34" t="e">
        <f t="shared" si="0"/>
        <v>#DIV/0!</v>
      </c>
      <c r="H83" s="37" t="e">
        <f t="shared" si="1"/>
        <v>#DIV/0!</v>
      </c>
      <c r="I83" s="77"/>
      <c r="J83" s="77"/>
      <c r="K83" s="7"/>
    </row>
    <row r="84" spans="1:11" s="1" customFormat="1" ht="14.1" customHeight="1" x14ac:dyDescent="0.25">
      <c r="A84" s="9">
        <v>321</v>
      </c>
      <c r="B84" s="9" t="s">
        <v>48</v>
      </c>
      <c r="C84" s="54"/>
      <c r="D84" s="64"/>
      <c r="E84" s="64"/>
      <c r="F84" s="65"/>
      <c r="G84" s="34" t="e">
        <f t="shared" ref="G84" si="44">(F84/C84)*100</f>
        <v>#DIV/0!</v>
      </c>
      <c r="H84" s="37" t="e">
        <f t="shared" ref="H84" si="45">(F84/E84)*100</f>
        <v>#DIV/0!</v>
      </c>
      <c r="I84" s="76"/>
      <c r="J84" s="76"/>
      <c r="K84" s="7"/>
    </row>
    <row r="85" spans="1:11" s="1" customFormat="1" ht="14.1" customHeight="1" x14ac:dyDescent="0.25">
      <c r="A85" s="9">
        <v>321</v>
      </c>
      <c r="B85" s="9" t="s">
        <v>49</v>
      </c>
      <c r="C85" s="54"/>
      <c r="D85" s="54"/>
      <c r="E85" s="64"/>
      <c r="F85" s="65"/>
      <c r="G85" s="34" t="e">
        <f t="shared" si="0"/>
        <v>#DIV/0!</v>
      </c>
      <c r="H85" s="37" t="e">
        <f t="shared" si="1"/>
        <v>#DIV/0!</v>
      </c>
      <c r="I85" s="76"/>
      <c r="J85" s="76"/>
      <c r="K85" s="7"/>
    </row>
    <row r="86" spans="1:11" s="1" customFormat="1" ht="14.1" customHeight="1" x14ac:dyDescent="0.25">
      <c r="A86" s="9"/>
      <c r="B86" s="9"/>
      <c r="C86" s="54"/>
      <c r="D86" s="54"/>
      <c r="E86" s="64"/>
      <c r="F86" s="65"/>
      <c r="G86" s="34"/>
      <c r="H86" s="37"/>
      <c r="I86" s="76"/>
      <c r="J86" s="76"/>
      <c r="K86" s="7"/>
    </row>
    <row r="87" spans="1:11" s="1" customFormat="1" ht="14.1" customHeight="1" x14ac:dyDescent="0.25">
      <c r="A87" s="9"/>
      <c r="B87" s="10" t="s">
        <v>172</v>
      </c>
      <c r="C87" s="88"/>
      <c r="D87" s="88"/>
      <c r="E87" s="88"/>
      <c r="F87" s="88">
        <f>SUM(F88:F90)</f>
        <v>298445.31000000006</v>
      </c>
      <c r="G87" s="34" t="e">
        <f t="shared" ref="G87:G91" si="46">(F87/C87)*100</f>
        <v>#DIV/0!</v>
      </c>
      <c r="H87" s="37" t="e">
        <f t="shared" ref="H87:H91" si="47">(F87/E87)*100</f>
        <v>#DIV/0!</v>
      </c>
      <c r="I87" s="76"/>
      <c r="J87" s="76"/>
      <c r="K87" s="7"/>
    </row>
    <row r="88" spans="1:11" s="113" customFormat="1" ht="14.1" customHeight="1" x14ac:dyDescent="0.25">
      <c r="A88" s="106">
        <v>321</v>
      </c>
      <c r="B88" s="12" t="s">
        <v>173</v>
      </c>
      <c r="C88" s="116"/>
      <c r="D88" s="116"/>
      <c r="E88" s="116"/>
      <c r="F88" s="117">
        <v>129174.8</v>
      </c>
      <c r="G88" s="110"/>
      <c r="H88" s="111"/>
      <c r="I88" s="76"/>
      <c r="J88" s="76"/>
      <c r="K88" s="112"/>
    </row>
    <row r="89" spans="1:11" s="1" customFormat="1" ht="14.1" customHeight="1" x14ac:dyDescent="0.25">
      <c r="A89" s="8">
        <v>323</v>
      </c>
      <c r="B89" s="9" t="s">
        <v>174</v>
      </c>
      <c r="C89" s="54"/>
      <c r="D89" s="54"/>
      <c r="E89" s="64"/>
      <c r="F89" s="65">
        <v>2253.31</v>
      </c>
      <c r="G89" s="34" t="e">
        <f t="shared" si="46"/>
        <v>#DIV/0!</v>
      </c>
      <c r="H89" s="37" t="e">
        <f t="shared" si="47"/>
        <v>#DIV/0!</v>
      </c>
      <c r="I89" s="76"/>
      <c r="J89" s="76"/>
      <c r="K89" s="7"/>
    </row>
    <row r="90" spans="1:11" s="1" customFormat="1" ht="14.1" customHeight="1" x14ac:dyDescent="0.25">
      <c r="A90" s="8">
        <v>324</v>
      </c>
      <c r="B90" s="9" t="s">
        <v>165</v>
      </c>
      <c r="C90" s="54"/>
      <c r="D90" s="54"/>
      <c r="E90" s="64"/>
      <c r="F90" s="65">
        <v>167017.20000000001</v>
      </c>
      <c r="G90" s="34" t="e">
        <f t="shared" si="46"/>
        <v>#DIV/0!</v>
      </c>
      <c r="H90" s="37" t="e">
        <f t="shared" si="47"/>
        <v>#DIV/0!</v>
      </c>
      <c r="I90" s="76"/>
      <c r="J90" s="76"/>
      <c r="K90" s="7"/>
    </row>
    <row r="91" spans="1:11" s="1" customFormat="1" ht="14.1" customHeight="1" x14ac:dyDescent="0.25">
      <c r="A91" s="8">
        <v>343</v>
      </c>
      <c r="B91" s="9" t="s">
        <v>21</v>
      </c>
      <c r="C91" s="54"/>
      <c r="D91" s="54"/>
      <c r="E91" s="64"/>
      <c r="F91" s="65"/>
      <c r="G91" s="34" t="e">
        <f t="shared" si="46"/>
        <v>#DIV/0!</v>
      </c>
      <c r="H91" s="37" t="e">
        <f t="shared" si="47"/>
        <v>#DIV/0!</v>
      </c>
      <c r="I91" s="76"/>
      <c r="J91" s="76"/>
      <c r="K91" s="7"/>
    </row>
    <row r="92" spans="1:11" s="1" customFormat="1" ht="14.1" customHeight="1" x14ac:dyDescent="0.25">
      <c r="A92" s="9"/>
      <c r="B92" s="51"/>
      <c r="C92" s="54"/>
      <c r="D92" s="54"/>
      <c r="E92" s="64"/>
      <c r="F92" s="65"/>
      <c r="G92" s="34"/>
      <c r="H92" s="37"/>
      <c r="I92" s="76"/>
      <c r="J92" s="76"/>
      <c r="K92" s="7"/>
    </row>
    <row r="93" spans="1:11" s="1" customFormat="1" ht="14.1" customHeight="1" x14ac:dyDescent="0.25">
      <c r="A93" s="9"/>
      <c r="B93" s="11" t="s">
        <v>50</v>
      </c>
      <c r="C93" s="61"/>
      <c r="D93" s="61"/>
      <c r="E93" s="91"/>
      <c r="F93" s="92"/>
      <c r="G93" s="34"/>
      <c r="H93" s="37"/>
      <c r="I93" s="96"/>
      <c r="J93" s="96"/>
      <c r="K93" s="7"/>
    </row>
    <row r="94" spans="1:11" s="1" customFormat="1" ht="14.1" customHeight="1" x14ac:dyDescent="0.25">
      <c r="A94" s="9">
        <v>32</v>
      </c>
      <c r="B94" s="9" t="s">
        <v>13</v>
      </c>
      <c r="C94" s="56"/>
      <c r="D94" s="88">
        <v>10000</v>
      </c>
      <c r="E94" s="56">
        <v>10000</v>
      </c>
      <c r="F94" s="56"/>
      <c r="G94" s="34" t="e">
        <f t="shared" ref="G94:G98" si="48">(F94/C94)*100</f>
        <v>#DIV/0!</v>
      </c>
      <c r="H94" s="37">
        <f t="shared" ref="H94:H98" si="49">(F94/E94)*100</f>
        <v>0</v>
      </c>
      <c r="I94" s="76"/>
      <c r="J94" s="76"/>
      <c r="K94" s="7"/>
    </row>
    <row r="95" spans="1:11" s="1" customFormat="1" ht="14.1" customHeight="1" x14ac:dyDescent="0.25">
      <c r="A95" s="9">
        <v>322</v>
      </c>
      <c r="B95" s="9" t="s">
        <v>169</v>
      </c>
      <c r="C95" s="65"/>
      <c r="D95" s="54">
        <v>10000</v>
      </c>
      <c r="E95" s="64">
        <v>10000</v>
      </c>
      <c r="F95" s="65"/>
      <c r="G95" s="34" t="e">
        <f t="shared" si="48"/>
        <v>#DIV/0!</v>
      </c>
      <c r="H95" s="37">
        <f t="shared" si="49"/>
        <v>0</v>
      </c>
      <c r="I95" s="76"/>
      <c r="J95" s="76"/>
      <c r="K95" s="7"/>
    </row>
    <row r="96" spans="1:11" s="1" customFormat="1" ht="14.1" customHeight="1" x14ac:dyDescent="0.25">
      <c r="A96" s="9">
        <v>424</v>
      </c>
      <c r="B96" s="9" t="s">
        <v>119</v>
      </c>
      <c r="C96" s="65"/>
      <c r="D96" s="54"/>
      <c r="E96" s="64"/>
      <c r="F96" s="65"/>
      <c r="G96" s="34" t="e">
        <f t="shared" si="48"/>
        <v>#DIV/0!</v>
      </c>
      <c r="H96" s="37" t="e">
        <f t="shared" si="49"/>
        <v>#DIV/0!</v>
      </c>
      <c r="I96" s="76"/>
      <c r="J96" s="76"/>
      <c r="K96" s="7"/>
    </row>
    <row r="97" spans="1:11" s="1" customFormat="1" ht="14.1" customHeight="1" x14ac:dyDescent="0.25">
      <c r="A97" s="9">
        <v>424</v>
      </c>
      <c r="B97" s="9" t="s">
        <v>139</v>
      </c>
      <c r="C97" s="65"/>
      <c r="D97" s="54"/>
      <c r="E97" s="64"/>
      <c r="F97" s="65"/>
      <c r="G97" s="34" t="e">
        <f t="shared" si="48"/>
        <v>#DIV/0!</v>
      </c>
      <c r="H97" s="37" t="e">
        <f t="shared" si="49"/>
        <v>#DIV/0!</v>
      </c>
      <c r="I97" s="76"/>
      <c r="J97" s="76"/>
      <c r="K97" s="7"/>
    </row>
    <row r="98" spans="1:11" s="1" customFormat="1" ht="14.1" customHeight="1" x14ac:dyDescent="0.25">
      <c r="A98" s="9">
        <v>424</v>
      </c>
      <c r="B98" s="9" t="s">
        <v>140</v>
      </c>
      <c r="C98" s="65"/>
      <c r="D98" s="54"/>
      <c r="E98" s="64"/>
      <c r="F98" s="65"/>
      <c r="G98" s="34" t="e">
        <f t="shared" si="48"/>
        <v>#DIV/0!</v>
      </c>
      <c r="H98" s="37" t="e">
        <f t="shared" si="49"/>
        <v>#DIV/0!</v>
      </c>
      <c r="I98" s="76"/>
      <c r="J98" s="76"/>
      <c r="K98" s="7"/>
    </row>
    <row r="99" spans="1:11" s="1" customFormat="1" ht="14.1" customHeight="1" x14ac:dyDescent="0.25">
      <c r="A99" s="9"/>
      <c r="B99" s="9"/>
      <c r="C99" s="54"/>
      <c r="D99" s="54"/>
      <c r="E99" s="64"/>
      <c r="F99" s="65"/>
      <c r="G99" s="34"/>
      <c r="H99" s="37"/>
      <c r="I99" s="76"/>
      <c r="J99" s="76"/>
      <c r="K99" s="7"/>
    </row>
    <row r="100" spans="1:11" s="1" customFormat="1" ht="14.1" customHeight="1" x14ac:dyDescent="0.25">
      <c r="A100" s="9"/>
      <c r="B100" s="10" t="s">
        <v>18</v>
      </c>
      <c r="C100" s="60"/>
      <c r="D100" s="60"/>
      <c r="E100" s="64"/>
      <c r="F100" s="65"/>
      <c r="G100" s="34"/>
      <c r="H100" s="37"/>
      <c r="I100" s="76"/>
      <c r="J100" s="76"/>
      <c r="K100" s="7"/>
    </row>
    <row r="101" spans="1:11" s="1" customFormat="1" ht="14.1" customHeight="1" x14ac:dyDescent="0.25">
      <c r="A101" s="11">
        <v>32</v>
      </c>
      <c r="B101" s="11" t="s">
        <v>13</v>
      </c>
      <c r="C101" s="88"/>
      <c r="D101" s="88"/>
      <c r="E101" s="56"/>
      <c r="F101" s="57"/>
      <c r="G101" s="34" t="e">
        <f t="shared" ref="G101:G103" si="50">(F101/C101)*100</f>
        <v>#DIV/0!</v>
      </c>
      <c r="H101" s="37" t="e">
        <f t="shared" ref="H101:H103" si="51">(F101/E101)*100</f>
        <v>#DIV/0!</v>
      </c>
      <c r="I101" s="96"/>
      <c r="J101" s="96"/>
      <c r="K101" s="7"/>
    </row>
    <row r="102" spans="1:11" s="1" customFormat="1" ht="14.1" customHeight="1" x14ac:dyDescent="0.25">
      <c r="A102" s="9">
        <v>322</v>
      </c>
      <c r="B102" s="9" t="s">
        <v>32</v>
      </c>
      <c r="C102" s="54"/>
      <c r="D102" s="64"/>
      <c r="E102" s="64"/>
      <c r="F102" s="65"/>
      <c r="G102" s="34" t="e">
        <f t="shared" si="50"/>
        <v>#DIV/0!</v>
      </c>
      <c r="H102" s="37" t="e">
        <f t="shared" si="51"/>
        <v>#DIV/0!</v>
      </c>
      <c r="I102" s="97"/>
      <c r="J102" s="97"/>
      <c r="K102" s="7"/>
    </row>
    <row r="103" spans="1:11" s="1" customFormat="1" ht="14.1" customHeight="1" x14ac:dyDescent="0.25">
      <c r="A103" s="9">
        <v>32224</v>
      </c>
      <c r="B103" s="9" t="s">
        <v>101</v>
      </c>
      <c r="C103" s="54"/>
      <c r="D103" s="64"/>
      <c r="E103" s="64"/>
      <c r="F103" s="65"/>
      <c r="G103" s="34" t="e">
        <f t="shared" si="50"/>
        <v>#DIV/0!</v>
      </c>
      <c r="H103" s="37" t="e">
        <f t="shared" si="51"/>
        <v>#DIV/0!</v>
      </c>
      <c r="I103" s="97"/>
      <c r="J103" s="97"/>
      <c r="K103" s="7"/>
    </row>
    <row r="104" spans="1:11" s="1" customFormat="1" ht="14.1" customHeight="1" x14ac:dyDescent="0.25">
      <c r="A104" s="9"/>
      <c r="B104" s="9"/>
      <c r="C104" s="54"/>
      <c r="D104" s="64"/>
      <c r="E104" s="64"/>
      <c r="F104" s="65"/>
      <c r="G104" s="34"/>
      <c r="H104" s="37"/>
      <c r="I104" s="97"/>
      <c r="J104" s="97"/>
      <c r="K104" s="7"/>
    </row>
    <row r="105" spans="1:11" s="1" customFormat="1" ht="14.1" customHeight="1" x14ac:dyDescent="0.25">
      <c r="A105" s="9"/>
      <c r="B105" s="10" t="s">
        <v>120</v>
      </c>
      <c r="C105" s="56"/>
      <c r="D105" s="56"/>
      <c r="E105" s="56"/>
      <c r="F105" s="56"/>
      <c r="G105" s="34" t="e">
        <f t="shared" ref="G105:G107" si="52">(F105/C105)*100</f>
        <v>#DIV/0!</v>
      </c>
      <c r="H105" s="37" t="e">
        <f t="shared" ref="H105:H107" si="53">(F105/E105)*100</f>
        <v>#DIV/0!</v>
      </c>
      <c r="I105" s="97"/>
      <c r="J105" s="97"/>
      <c r="K105" s="7"/>
    </row>
    <row r="106" spans="1:11" s="1" customFormat="1" ht="14.1" customHeight="1" x14ac:dyDescent="0.25">
      <c r="A106" s="9">
        <v>42</v>
      </c>
      <c r="B106" s="9" t="s">
        <v>27</v>
      </c>
      <c r="C106" s="54"/>
      <c r="D106" s="64"/>
      <c r="E106" s="64"/>
      <c r="F106" s="65"/>
      <c r="G106" s="34"/>
      <c r="H106" s="37"/>
      <c r="I106" s="97"/>
      <c r="J106" s="97"/>
      <c r="K106" s="7"/>
    </row>
    <row r="107" spans="1:11" s="1" customFormat="1" ht="14.1" customHeight="1" x14ac:dyDescent="0.25">
      <c r="A107" s="9">
        <v>422</v>
      </c>
      <c r="B107" s="9" t="s">
        <v>28</v>
      </c>
      <c r="C107" s="54"/>
      <c r="D107" s="64"/>
      <c r="E107" s="64"/>
      <c r="F107" s="65"/>
      <c r="G107" s="34" t="e">
        <f t="shared" si="52"/>
        <v>#DIV/0!</v>
      </c>
      <c r="H107" s="37" t="e">
        <f t="shared" si="53"/>
        <v>#DIV/0!</v>
      </c>
      <c r="I107" s="97"/>
      <c r="J107" s="97"/>
      <c r="K107" s="7"/>
    </row>
    <row r="108" spans="1:11" s="1" customFormat="1" ht="14.1" customHeight="1" thickBot="1" x14ac:dyDescent="0.3">
      <c r="A108" s="9"/>
      <c r="B108" s="9"/>
      <c r="C108" s="54"/>
      <c r="D108" s="64"/>
      <c r="E108" s="64"/>
      <c r="F108" s="65"/>
      <c r="G108" s="34"/>
      <c r="H108" s="37"/>
      <c r="I108" s="97"/>
      <c r="J108" s="97"/>
      <c r="K108" s="7"/>
    </row>
    <row r="109" spans="1:11" s="1" customFormat="1" ht="14.1" customHeight="1" x14ac:dyDescent="0.25">
      <c r="A109" s="84"/>
      <c r="B109" s="23" t="s">
        <v>171</v>
      </c>
      <c r="C109" s="103"/>
      <c r="D109" s="103">
        <f>SUM(D110:D114)</f>
        <v>189394</v>
      </c>
      <c r="E109" s="103">
        <v>189394</v>
      </c>
      <c r="F109" s="103">
        <f>SUM(F110:F116)</f>
        <v>219732.19</v>
      </c>
      <c r="G109" s="34" t="e">
        <f t="shared" ref="G109" si="54">(F109/C109)*100</f>
        <v>#DIV/0!</v>
      </c>
      <c r="H109" s="37">
        <f t="shared" ref="H109" si="55">(F109/E109)*100</f>
        <v>116.01855919406105</v>
      </c>
      <c r="I109" s="97"/>
      <c r="J109" s="97"/>
      <c r="K109" s="7"/>
    </row>
    <row r="110" spans="1:11" s="1" customFormat="1" ht="14.1" customHeight="1" x14ac:dyDescent="0.25">
      <c r="A110" s="5">
        <v>321</v>
      </c>
      <c r="B110" s="6" t="s">
        <v>133</v>
      </c>
      <c r="C110" s="65"/>
      <c r="D110" s="64">
        <v>89394</v>
      </c>
      <c r="E110" s="64">
        <v>89394</v>
      </c>
      <c r="F110" s="65">
        <v>146965.88</v>
      </c>
      <c r="G110" s="34" t="e">
        <f t="shared" ref="G110" si="56">(F110/C110)*100</f>
        <v>#DIV/0!</v>
      </c>
      <c r="H110" s="37">
        <f t="shared" ref="H110" si="57">(F110/E110)*100</f>
        <v>164.40239837125534</v>
      </c>
      <c r="I110" s="97"/>
      <c r="J110" s="97"/>
      <c r="K110" s="7"/>
    </row>
    <row r="111" spans="1:11" s="1" customFormat="1" ht="14.1" customHeight="1" x14ac:dyDescent="0.25">
      <c r="A111" s="8">
        <v>322</v>
      </c>
      <c r="B111" s="9" t="s">
        <v>134</v>
      </c>
      <c r="C111" s="54"/>
      <c r="D111" s="64"/>
      <c r="E111" s="64"/>
      <c r="F111" s="65"/>
      <c r="G111" s="34"/>
      <c r="H111" s="37"/>
      <c r="I111" s="97"/>
      <c r="J111" s="97"/>
      <c r="K111" s="7"/>
    </row>
    <row r="112" spans="1:11" s="1" customFormat="1" ht="14.1" customHeight="1" x14ac:dyDescent="0.25">
      <c r="A112" s="8">
        <v>323</v>
      </c>
      <c r="B112" s="9" t="s">
        <v>135</v>
      </c>
      <c r="C112" s="54"/>
      <c r="D112" s="64"/>
      <c r="E112" s="64"/>
      <c r="F112" s="65">
        <v>3736.41</v>
      </c>
      <c r="G112" s="34" t="e">
        <f t="shared" ref="G112:G114" si="58">(F112/C112)*100</f>
        <v>#DIV/0!</v>
      </c>
      <c r="H112" s="37" t="e">
        <f t="shared" ref="H112:H114" si="59">(F112/E112)*100</f>
        <v>#DIV/0!</v>
      </c>
      <c r="I112" s="97"/>
      <c r="J112" s="97"/>
      <c r="K112" s="7"/>
    </row>
    <row r="113" spans="1:11" s="1" customFormat="1" ht="14.1" customHeight="1" x14ac:dyDescent="0.25">
      <c r="A113" s="8">
        <v>324</v>
      </c>
      <c r="B113" s="9" t="s">
        <v>165</v>
      </c>
      <c r="C113" s="54"/>
      <c r="D113" s="64">
        <v>100000</v>
      </c>
      <c r="E113" s="64">
        <v>100000</v>
      </c>
      <c r="F113" s="65">
        <v>69029.899999999994</v>
      </c>
      <c r="G113" s="34" t="e">
        <f t="shared" si="58"/>
        <v>#DIV/0!</v>
      </c>
      <c r="H113" s="37">
        <f t="shared" si="59"/>
        <v>69.029899999999998</v>
      </c>
      <c r="I113" s="97"/>
      <c r="J113" s="97"/>
      <c r="K113" s="7"/>
    </row>
    <row r="114" spans="1:11" s="1" customFormat="1" ht="14.1" customHeight="1" x14ac:dyDescent="0.25">
      <c r="A114" s="8">
        <v>329</v>
      </c>
      <c r="B114" s="9" t="s">
        <v>136</v>
      </c>
      <c r="C114" s="54"/>
      <c r="D114" s="64"/>
      <c r="E114" s="64"/>
      <c r="F114" s="65"/>
      <c r="G114" s="34" t="e">
        <f t="shared" si="58"/>
        <v>#DIV/0!</v>
      </c>
      <c r="H114" s="37" t="e">
        <f t="shared" si="59"/>
        <v>#DIV/0!</v>
      </c>
      <c r="I114" s="97"/>
      <c r="J114" s="97"/>
      <c r="K114" s="7"/>
    </row>
    <row r="115" spans="1:11" s="1" customFormat="1" ht="14.1" customHeight="1" thickBot="1" x14ac:dyDescent="0.3">
      <c r="A115" s="8"/>
      <c r="B115" s="9"/>
      <c r="C115" s="54"/>
      <c r="D115" s="64"/>
      <c r="E115" s="64"/>
      <c r="F115" s="65"/>
      <c r="G115" s="34"/>
      <c r="H115" s="37"/>
      <c r="I115" s="97"/>
      <c r="J115" s="97"/>
      <c r="K115" s="7"/>
    </row>
    <row r="116" spans="1:11" s="1" customFormat="1" ht="14.1" customHeight="1" x14ac:dyDescent="0.25">
      <c r="A116" s="8"/>
      <c r="B116" s="23" t="s">
        <v>137</v>
      </c>
      <c r="C116" s="54"/>
      <c r="D116" s="64"/>
      <c r="E116" s="64"/>
      <c r="F116" s="65"/>
      <c r="G116" s="34"/>
      <c r="H116" s="37"/>
      <c r="I116" s="97"/>
      <c r="J116" s="97"/>
      <c r="K116" s="7"/>
    </row>
    <row r="117" spans="1:11" s="1" customFormat="1" ht="14.1" customHeight="1" x14ac:dyDescent="0.25">
      <c r="A117" s="21">
        <v>422</v>
      </c>
      <c r="B117" s="11" t="s">
        <v>104</v>
      </c>
      <c r="C117" s="88">
        <v>55000</v>
      </c>
      <c r="D117" s="88">
        <v>55000</v>
      </c>
      <c r="E117" s="88">
        <v>55000</v>
      </c>
      <c r="F117" s="88">
        <f>SUM(F118:F119)</f>
        <v>63000</v>
      </c>
      <c r="G117" s="34">
        <f t="shared" ref="G117:G118" si="60">(F117/C117)*100</f>
        <v>114.54545454545455</v>
      </c>
      <c r="H117" s="37">
        <f t="shared" ref="H117:H118" si="61">(F117/E117)*100</f>
        <v>114.54545454545455</v>
      </c>
      <c r="I117" s="97"/>
      <c r="J117" s="97"/>
      <c r="K117" s="7"/>
    </row>
    <row r="118" spans="1:11" s="1" customFormat="1" ht="14.1" customHeight="1" x14ac:dyDescent="0.25">
      <c r="A118" s="8">
        <v>422</v>
      </c>
      <c r="B118" s="94" t="s">
        <v>138</v>
      </c>
      <c r="C118" s="65">
        <v>55000</v>
      </c>
      <c r="D118" s="64">
        <v>55000</v>
      </c>
      <c r="E118" s="64">
        <v>55000</v>
      </c>
      <c r="F118" s="65">
        <v>63000</v>
      </c>
      <c r="G118" s="34">
        <f t="shared" si="60"/>
        <v>114.54545454545455</v>
      </c>
      <c r="H118" s="37">
        <f t="shared" si="61"/>
        <v>114.54545454545455</v>
      </c>
      <c r="I118" s="97"/>
      <c r="J118" s="97"/>
      <c r="K118" s="7"/>
    </row>
    <row r="119" spans="1:11" s="1" customFormat="1" ht="14.1" customHeight="1" x14ac:dyDescent="0.25">
      <c r="A119" s="8"/>
      <c r="B119" s="9"/>
      <c r="C119" s="54"/>
      <c r="D119" s="64"/>
      <c r="E119" s="64"/>
      <c r="F119" s="65"/>
      <c r="G119" s="34"/>
      <c r="H119" s="37"/>
      <c r="I119" s="97"/>
      <c r="J119" s="97"/>
      <c r="K119" s="7"/>
    </row>
    <row r="120" spans="1:11" ht="14.1" customHeight="1" x14ac:dyDescent="0.25">
      <c r="A120" s="9"/>
      <c r="B120" s="10" t="s">
        <v>51</v>
      </c>
      <c r="C120" s="56"/>
      <c r="D120" s="56"/>
      <c r="E120" s="56"/>
      <c r="F120" s="57"/>
      <c r="G120" s="34" t="e">
        <f t="shared" ref="G120" si="62">(F120/C120)*100</f>
        <v>#DIV/0!</v>
      </c>
      <c r="H120" s="37" t="e">
        <f t="shared" ref="H120" si="63">(F120/E120)*100</f>
        <v>#DIV/0!</v>
      </c>
      <c r="I120" s="96"/>
      <c r="J120" s="96"/>
      <c r="K120" s="7"/>
    </row>
    <row r="121" spans="1:11" ht="14.1" customHeight="1" x14ac:dyDescent="0.25">
      <c r="A121" s="8">
        <v>312</v>
      </c>
      <c r="B121" s="12" t="s">
        <v>52</v>
      </c>
      <c r="C121" s="64"/>
      <c r="D121" s="64"/>
      <c r="E121" s="58"/>
      <c r="F121" s="65"/>
      <c r="G121" s="34" t="e">
        <f t="shared" ref="G121:G138" si="64">(F121/C121)*100</f>
        <v>#DIV/0!</v>
      </c>
      <c r="H121" s="37" t="e">
        <f t="shared" ref="H121:H138" si="65">(F121/E121)*100</f>
        <v>#DIV/0!</v>
      </c>
      <c r="I121" s="76"/>
      <c r="J121" s="76"/>
      <c r="K121" s="7"/>
    </row>
    <row r="122" spans="1:11" ht="14.1" customHeight="1" x14ac:dyDescent="0.25">
      <c r="A122" s="8">
        <v>321</v>
      </c>
      <c r="B122" s="9" t="s">
        <v>11</v>
      </c>
      <c r="C122" s="54"/>
      <c r="D122" s="64"/>
      <c r="E122" s="64"/>
      <c r="F122" s="65"/>
      <c r="G122" s="34" t="e">
        <f t="shared" si="64"/>
        <v>#DIV/0!</v>
      </c>
      <c r="H122" s="37" t="e">
        <f t="shared" si="65"/>
        <v>#DIV/0!</v>
      </c>
      <c r="I122" s="76"/>
      <c r="J122" s="76"/>
      <c r="K122" s="7"/>
    </row>
    <row r="123" spans="1:11" s="1" customFormat="1" ht="14.1" customHeight="1" x14ac:dyDescent="0.25">
      <c r="A123" s="8">
        <v>322</v>
      </c>
      <c r="B123" s="9" t="s">
        <v>12</v>
      </c>
      <c r="C123" s="54"/>
      <c r="D123" s="64"/>
      <c r="E123" s="64"/>
      <c r="F123" s="65"/>
      <c r="G123" s="34"/>
      <c r="H123" s="37"/>
      <c r="I123" s="76"/>
      <c r="J123" s="76"/>
      <c r="K123" s="7"/>
    </row>
    <row r="124" spans="1:11" s="1" customFormat="1" ht="14.1" customHeight="1" x14ac:dyDescent="0.25">
      <c r="A124" s="8">
        <v>329</v>
      </c>
      <c r="B124" s="9" t="s">
        <v>107</v>
      </c>
      <c r="C124" s="54"/>
      <c r="D124" s="54"/>
      <c r="E124" s="54"/>
      <c r="F124" s="54"/>
      <c r="G124" s="34" t="e">
        <f t="shared" ref="G124" si="66">(F124/C124)*100</f>
        <v>#DIV/0!</v>
      </c>
      <c r="H124" s="37" t="e">
        <f t="shared" ref="H124" si="67">(F124/E124)*100</f>
        <v>#DIV/0!</v>
      </c>
      <c r="I124" s="77"/>
      <c r="J124" s="77"/>
      <c r="K124" s="7"/>
    </row>
    <row r="125" spans="1:11" s="1" customFormat="1" ht="14.1" customHeight="1" x14ac:dyDescent="0.25">
      <c r="A125" s="8"/>
      <c r="B125" s="9"/>
      <c r="C125" s="54"/>
      <c r="D125" s="60"/>
      <c r="E125" s="60"/>
      <c r="F125" s="63"/>
      <c r="G125" s="34"/>
      <c r="H125" s="37"/>
      <c r="I125" s="77"/>
      <c r="J125" s="77"/>
      <c r="K125" s="7"/>
    </row>
    <row r="126" spans="1:11" s="1" customFormat="1" ht="14.1" customHeight="1" x14ac:dyDescent="0.25">
      <c r="A126" s="8"/>
      <c r="B126" s="10" t="s">
        <v>108</v>
      </c>
      <c r="C126" s="88">
        <f>SUM(C127:C136)</f>
        <v>5507580.4200000009</v>
      </c>
      <c r="D126" s="88">
        <f>SUM(D127:D136)</f>
        <v>5752000</v>
      </c>
      <c r="E126" s="88">
        <v>5752000</v>
      </c>
      <c r="F126" s="88">
        <f>SUM(F127:F136)</f>
        <v>5825700.5099999998</v>
      </c>
      <c r="G126" s="34">
        <f t="shared" ref="G126" si="68">(F126/C126)*100</f>
        <v>105.77604076092635</v>
      </c>
      <c r="H126" s="37">
        <f t="shared" ref="H126" si="69">(F126/E126)*100</f>
        <v>101.28130232962447</v>
      </c>
      <c r="I126" s="77"/>
      <c r="J126" s="77"/>
      <c r="K126" s="7"/>
    </row>
    <row r="127" spans="1:11" s="1" customFormat="1" ht="14.1" customHeight="1" x14ac:dyDescent="0.25">
      <c r="A127" s="8">
        <v>311</v>
      </c>
      <c r="B127" s="9" t="s">
        <v>109</v>
      </c>
      <c r="C127" s="98">
        <v>4576587.7300000004</v>
      </c>
      <c r="D127" s="54">
        <v>4800000</v>
      </c>
      <c r="E127" s="54">
        <v>4800000</v>
      </c>
      <c r="F127" s="98">
        <v>4822475.49</v>
      </c>
      <c r="G127" s="34">
        <f t="shared" ref="G127:G136" si="70">(F127/C127)*100</f>
        <v>105.37273126849902</v>
      </c>
      <c r="H127" s="104">
        <f t="shared" ref="H127:H136" si="71">(F127/E127)*100</f>
        <v>100.468239375</v>
      </c>
      <c r="I127" s="105"/>
      <c r="J127" s="77"/>
      <c r="K127" s="7"/>
    </row>
    <row r="128" spans="1:11" s="1" customFormat="1" ht="14.1" customHeight="1" x14ac:dyDescent="0.25">
      <c r="A128" s="8">
        <v>311</v>
      </c>
      <c r="B128" s="9" t="s">
        <v>126</v>
      </c>
      <c r="C128" s="98"/>
      <c r="D128" s="54"/>
      <c r="E128" s="54"/>
      <c r="F128" s="98"/>
      <c r="G128" s="34" t="e">
        <f t="shared" si="70"/>
        <v>#DIV/0!</v>
      </c>
      <c r="H128" s="104" t="e">
        <f t="shared" si="71"/>
        <v>#DIV/0!</v>
      </c>
      <c r="I128" s="105"/>
      <c r="J128" s="77"/>
      <c r="K128" s="7"/>
    </row>
    <row r="129" spans="1:11" s="1" customFormat="1" ht="14.1" customHeight="1" x14ac:dyDescent="0.25">
      <c r="A129" s="8">
        <v>312</v>
      </c>
      <c r="B129" s="9" t="s">
        <v>166</v>
      </c>
      <c r="C129" s="98"/>
      <c r="D129" s="54"/>
      <c r="E129" s="54"/>
      <c r="F129" s="98"/>
      <c r="G129" s="34"/>
      <c r="H129" s="104"/>
      <c r="I129" s="105"/>
      <c r="J129" s="77"/>
      <c r="K129" s="7"/>
    </row>
    <row r="130" spans="1:11" s="1" customFormat="1" ht="14.1" customHeight="1" x14ac:dyDescent="0.25">
      <c r="A130" s="8">
        <v>3121</v>
      </c>
      <c r="B130" s="9" t="s">
        <v>112</v>
      </c>
      <c r="C130" s="98">
        <v>159050.38</v>
      </c>
      <c r="D130" s="54">
        <v>200000</v>
      </c>
      <c r="E130" s="54">
        <v>200000</v>
      </c>
      <c r="F130" s="98">
        <v>178043.17</v>
      </c>
      <c r="G130" s="34">
        <f t="shared" si="70"/>
        <v>111.94136725734325</v>
      </c>
      <c r="H130" s="104">
        <f t="shared" si="71"/>
        <v>89.021585000000002</v>
      </c>
      <c r="I130" s="105"/>
      <c r="J130" s="77"/>
      <c r="K130" s="7"/>
    </row>
    <row r="131" spans="1:11" s="1" customFormat="1" ht="14.1" customHeight="1" x14ac:dyDescent="0.25">
      <c r="A131" s="8">
        <v>3132</v>
      </c>
      <c r="B131" s="9" t="s">
        <v>110</v>
      </c>
      <c r="C131" s="98">
        <v>754712.66</v>
      </c>
      <c r="D131" s="54">
        <v>720000</v>
      </c>
      <c r="E131" s="54">
        <v>720000</v>
      </c>
      <c r="F131" s="98">
        <v>796016.69</v>
      </c>
      <c r="G131" s="34">
        <f t="shared" si="70"/>
        <v>105.47281530960404</v>
      </c>
      <c r="H131" s="104">
        <f t="shared" si="71"/>
        <v>110.55787361111112</v>
      </c>
      <c r="I131" s="105"/>
      <c r="J131" s="77"/>
      <c r="K131" s="7"/>
    </row>
    <row r="132" spans="1:11" s="1" customFormat="1" ht="14.1" customHeight="1" x14ac:dyDescent="0.25">
      <c r="A132" s="8">
        <v>31322</v>
      </c>
      <c r="B132" s="9" t="s">
        <v>114</v>
      </c>
      <c r="C132" s="98"/>
      <c r="D132" s="54"/>
      <c r="E132" s="54"/>
      <c r="F132" s="98"/>
      <c r="G132" s="34" t="e">
        <f t="shared" si="70"/>
        <v>#DIV/0!</v>
      </c>
      <c r="H132" s="104" t="e">
        <f t="shared" si="71"/>
        <v>#DIV/0!</v>
      </c>
      <c r="I132" s="105"/>
      <c r="J132" s="77"/>
      <c r="K132" s="7"/>
    </row>
    <row r="133" spans="1:11" s="1" customFormat="1" ht="14.1" customHeight="1" x14ac:dyDescent="0.25">
      <c r="A133" s="8">
        <v>3133</v>
      </c>
      <c r="B133" s="9" t="s">
        <v>113</v>
      </c>
      <c r="C133" s="98"/>
      <c r="D133" s="54"/>
      <c r="E133" s="54"/>
      <c r="F133" s="98"/>
      <c r="G133" s="34" t="e">
        <f t="shared" si="70"/>
        <v>#DIV/0!</v>
      </c>
      <c r="H133" s="104" t="e">
        <f t="shared" si="71"/>
        <v>#DIV/0!</v>
      </c>
      <c r="I133" s="105"/>
      <c r="J133" s="77"/>
      <c r="K133" s="7"/>
    </row>
    <row r="134" spans="1:11" s="1" customFormat="1" ht="14.1" customHeight="1" x14ac:dyDescent="0.25">
      <c r="A134" s="8">
        <v>32119</v>
      </c>
      <c r="B134" s="9" t="s">
        <v>115</v>
      </c>
      <c r="C134" s="98"/>
      <c r="D134" s="54"/>
      <c r="E134" s="54"/>
      <c r="F134" s="98"/>
      <c r="G134" s="34" t="e">
        <f t="shared" si="70"/>
        <v>#DIV/0!</v>
      </c>
      <c r="H134" s="37" t="e">
        <f t="shared" si="71"/>
        <v>#DIV/0!</v>
      </c>
      <c r="I134" s="77"/>
      <c r="J134" s="77"/>
      <c r="K134" s="7"/>
    </row>
    <row r="135" spans="1:11" s="1" customFormat="1" ht="14.1" customHeight="1" x14ac:dyDescent="0.25">
      <c r="A135" s="8">
        <v>3237</v>
      </c>
      <c r="B135" s="9" t="s">
        <v>58</v>
      </c>
      <c r="C135" s="54">
        <v>7067.15</v>
      </c>
      <c r="D135" s="54">
        <v>10000</v>
      </c>
      <c r="E135" s="54">
        <v>10000</v>
      </c>
      <c r="F135" s="54">
        <v>7690.16</v>
      </c>
      <c r="G135" s="34">
        <f t="shared" si="70"/>
        <v>108.8155762931309</v>
      </c>
      <c r="H135" s="37">
        <f t="shared" si="71"/>
        <v>76.901600000000002</v>
      </c>
      <c r="I135" s="77"/>
      <c r="J135" s="77"/>
      <c r="K135" s="7"/>
    </row>
    <row r="136" spans="1:11" s="1" customFormat="1" ht="14.1" customHeight="1" x14ac:dyDescent="0.25">
      <c r="A136" s="8">
        <v>3295</v>
      </c>
      <c r="B136" s="9" t="s">
        <v>111</v>
      </c>
      <c r="C136" s="54">
        <v>10162.5</v>
      </c>
      <c r="D136" s="54">
        <v>22000</v>
      </c>
      <c r="E136" s="54">
        <v>22000</v>
      </c>
      <c r="F136" s="54">
        <v>21475</v>
      </c>
      <c r="G136" s="34">
        <f t="shared" si="70"/>
        <v>211.3161131611316</v>
      </c>
      <c r="H136" s="37">
        <f t="shared" si="71"/>
        <v>97.613636363636374</v>
      </c>
      <c r="I136" s="77"/>
      <c r="J136" s="77"/>
      <c r="K136" s="7"/>
    </row>
    <row r="137" spans="1:11" s="1" customFormat="1" ht="14.1" customHeight="1" x14ac:dyDescent="0.25">
      <c r="A137" s="8"/>
      <c r="B137" s="9"/>
      <c r="C137" s="63"/>
      <c r="D137" s="60"/>
      <c r="E137" s="60"/>
      <c r="F137" s="63"/>
      <c r="G137" s="34"/>
      <c r="H137" s="37"/>
      <c r="I137" s="77"/>
      <c r="J137" s="77"/>
      <c r="K137" s="7"/>
    </row>
    <row r="138" spans="1:11" s="1" customFormat="1" ht="14.1" customHeight="1" x14ac:dyDescent="0.25">
      <c r="A138" s="11" t="s">
        <v>141</v>
      </c>
      <c r="B138" s="13" t="s">
        <v>10</v>
      </c>
      <c r="C138" s="67">
        <f>C19+C21+C117+C126</f>
        <v>6406705.4900000012</v>
      </c>
      <c r="D138" s="67">
        <f>D10+D16+D21+D94+D109+D117+D126</f>
        <v>6698794</v>
      </c>
      <c r="E138" s="67">
        <f>E10+E16+E21+E94+E109+E117+E126</f>
        <v>6698794</v>
      </c>
      <c r="F138" s="67">
        <f>F19+F21+F87+F109+F117+F126</f>
        <v>6954345.9100000001</v>
      </c>
      <c r="G138" s="69">
        <f t="shared" si="64"/>
        <v>108.54792562034874</v>
      </c>
      <c r="H138" s="70">
        <f t="shared" si="65"/>
        <v>103.81489429291302</v>
      </c>
      <c r="I138" s="17"/>
      <c r="J138" s="17"/>
      <c r="K138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topLeftCell="A7" workbookViewId="0">
      <selection activeCell="C18" sqref="C18"/>
    </sheetView>
  </sheetViews>
  <sheetFormatPr defaultRowHeight="15" x14ac:dyDescent="0.25"/>
  <cols>
    <col min="1" max="1" width="10" bestFit="1" customWidth="1"/>
    <col min="2" max="2" width="34.5703125" customWidth="1"/>
    <col min="3" max="3" width="16.85546875" customWidth="1"/>
    <col min="4" max="4" width="16" customWidth="1"/>
    <col min="5" max="5" width="15.85546875" customWidth="1"/>
    <col min="6" max="6" width="15.5703125" customWidth="1"/>
    <col min="7" max="8" width="9.7109375" customWidth="1"/>
    <col min="9" max="9" width="14.28515625" bestFit="1" customWidth="1"/>
  </cols>
  <sheetData>
    <row r="1" spans="1:9" ht="18.75" x14ac:dyDescent="0.3">
      <c r="A1" s="2" t="s">
        <v>162</v>
      </c>
      <c r="B1" s="2"/>
    </row>
    <row r="2" spans="1:9" ht="18.75" x14ac:dyDescent="0.3">
      <c r="A2" s="2" t="s">
        <v>0</v>
      </c>
      <c r="B2" s="2"/>
    </row>
    <row r="3" spans="1:9" ht="18.75" x14ac:dyDescent="0.3">
      <c r="A3" s="68" t="s">
        <v>146</v>
      </c>
    </row>
    <row r="6" spans="1:9" ht="32.25" thickBot="1" x14ac:dyDescent="0.3">
      <c r="A6" s="48"/>
      <c r="B6" s="46" t="s">
        <v>53</v>
      </c>
      <c r="C6" s="46" t="s">
        <v>143</v>
      </c>
      <c r="D6" s="46" t="s">
        <v>147</v>
      </c>
      <c r="E6" s="40" t="s">
        <v>148</v>
      </c>
      <c r="F6" s="47" t="s">
        <v>149</v>
      </c>
      <c r="G6" s="40" t="s">
        <v>37</v>
      </c>
      <c r="H6" s="40" t="s">
        <v>34</v>
      </c>
    </row>
    <row r="7" spans="1:9" s="1" customFormat="1" ht="16.5" thickBot="1" x14ac:dyDescent="0.3">
      <c r="A7" s="41"/>
      <c r="B7" s="42">
        <v>1</v>
      </c>
      <c r="C7" s="43">
        <v>2</v>
      </c>
      <c r="D7" s="43">
        <v>3</v>
      </c>
      <c r="E7" s="44">
        <v>4</v>
      </c>
      <c r="F7" s="45">
        <v>5</v>
      </c>
      <c r="G7" s="44">
        <v>6</v>
      </c>
      <c r="H7" s="44">
        <v>7</v>
      </c>
    </row>
    <row r="8" spans="1:9" s="1" customFormat="1" ht="18.75" x14ac:dyDescent="0.3">
      <c r="A8" s="49" t="s">
        <v>128</v>
      </c>
      <c r="B8" s="29" t="s">
        <v>99</v>
      </c>
      <c r="C8" s="38">
        <f>SUM(C9+C14+C17+C20+C23+C26+C35+C41+C44+C51+C54)</f>
        <v>3025139.78</v>
      </c>
      <c r="D8" s="38">
        <f>SUM(D9+D14+D17+D20+D23+D26+D35+D41+D44+D51+D54)</f>
        <v>6480300</v>
      </c>
      <c r="E8" s="38">
        <f>SUM(E9+E14+E17+E20+E23+E26+E35+E41+E44+E51+E54)</f>
        <v>6480300</v>
      </c>
      <c r="F8" s="38">
        <f>SUM(F9+F14+F17+F20+F23+F26+F35+F41+F44+F51+F54)</f>
        <v>3135544.53</v>
      </c>
      <c r="G8" s="39">
        <f>(F8/C8)*100</f>
        <v>103.64957516111868</v>
      </c>
      <c r="H8" s="39">
        <f>(F8/E8)*100</f>
        <v>48.385792787370953</v>
      </c>
    </row>
    <row r="9" spans="1:9" s="1" customFormat="1" x14ac:dyDescent="0.25">
      <c r="A9" s="18">
        <v>63</v>
      </c>
      <c r="B9" s="30" t="s">
        <v>62</v>
      </c>
      <c r="C9" s="99">
        <f>SUM(C10:C12)</f>
        <v>0</v>
      </c>
      <c r="D9" s="99">
        <f>SUM(D10:D12)</f>
        <v>0</v>
      </c>
      <c r="E9" s="99">
        <f>SUM(E10:E12)</f>
        <v>0</v>
      </c>
      <c r="F9" s="99">
        <f>SUM(F10:F12)</f>
        <v>0</v>
      </c>
      <c r="G9" s="33" t="e">
        <f>(F9/C9)*100</f>
        <v>#DIV/0!</v>
      </c>
      <c r="H9" s="33" t="e">
        <f>(F9/E9)*100</f>
        <v>#DIV/0!</v>
      </c>
    </row>
    <row r="10" spans="1:9" x14ac:dyDescent="0.25">
      <c r="A10" s="27">
        <v>6341402</v>
      </c>
      <c r="B10" s="27" t="s">
        <v>55</v>
      </c>
      <c r="C10" s="19"/>
      <c r="D10" s="19"/>
      <c r="E10" s="19"/>
      <c r="F10" s="19"/>
      <c r="G10" s="33" t="e">
        <f t="shared" ref="G10:G72" si="0">(F10/C10)*100</f>
        <v>#DIV/0!</v>
      </c>
      <c r="H10" s="33" t="e">
        <f>(F10/E10)*100</f>
        <v>#DIV/0!</v>
      </c>
    </row>
    <row r="11" spans="1:9" s="1" customFormat="1" x14ac:dyDescent="0.25">
      <c r="A11" s="27" t="s">
        <v>86</v>
      </c>
      <c r="B11" s="27" t="s">
        <v>157</v>
      </c>
      <c r="C11" s="19"/>
      <c r="D11" s="19"/>
      <c r="E11" s="19"/>
      <c r="F11" s="19"/>
      <c r="G11" s="33" t="e">
        <f t="shared" si="0"/>
        <v>#DIV/0!</v>
      </c>
      <c r="H11" s="33" t="e">
        <f t="shared" ref="H11:H12" si="1">(F11/E11)*100</f>
        <v>#DIV/0!</v>
      </c>
    </row>
    <row r="12" spans="1:9" x14ac:dyDescent="0.25">
      <c r="A12" s="27" t="s">
        <v>87</v>
      </c>
      <c r="B12" s="27" t="s">
        <v>71</v>
      </c>
      <c r="C12" s="19"/>
      <c r="D12" s="19"/>
      <c r="E12" s="19"/>
      <c r="F12" s="19"/>
      <c r="G12" s="33" t="e">
        <f t="shared" si="0"/>
        <v>#DIV/0!</v>
      </c>
      <c r="H12" s="33" t="e">
        <f t="shared" si="1"/>
        <v>#DIV/0!</v>
      </c>
      <c r="I12" s="1"/>
    </row>
    <row r="13" spans="1:9" s="1" customFormat="1" x14ac:dyDescent="0.25">
      <c r="A13" s="27"/>
      <c r="B13" s="27"/>
      <c r="C13" s="19"/>
      <c r="D13" s="19"/>
      <c r="E13" s="19"/>
      <c r="F13" s="19"/>
      <c r="G13" s="32"/>
      <c r="H13" s="32"/>
    </row>
    <row r="14" spans="1:9" s="1" customFormat="1" x14ac:dyDescent="0.25">
      <c r="A14" s="18">
        <v>63</v>
      </c>
      <c r="B14" s="30" t="s">
        <v>64</v>
      </c>
      <c r="C14" s="99">
        <f>SUM(C15)</f>
        <v>0</v>
      </c>
      <c r="D14" s="99">
        <f>SUM(D15)</f>
        <v>0</v>
      </c>
      <c r="E14" s="99">
        <f>SUM(E15)</f>
        <v>0</v>
      </c>
      <c r="F14" s="99">
        <f>SUM(F15)</f>
        <v>0</v>
      </c>
      <c r="G14" s="32" t="e">
        <f t="shared" ref="G14:G15" si="2">(F14/C14)*100</f>
        <v>#DIV/0!</v>
      </c>
      <c r="H14" s="32" t="e">
        <f t="shared" ref="H14" si="3">(F15/E15)*100</f>
        <v>#DIV/0!</v>
      </c>
    </row>
    <row r="15" spans="1:9" s="1" customFormat="1" x14ac:dyDescent="0.25">
      <c r="A15" s="27">
        <v>6362202</v>
      </c>
      <c r="B15" s="27" t="s">
        <v>65</v>
      </c>
      <c r="C15" s="19"/>
      <c r="D15" s="19"/>
      <c r="E15" s="19"/>
      <c r="F15" s="19"/>
      <c r="G15" s="33" t="e">
        <f t="shared" si="2"/>
        <v>#DIV/0!</v>
      </c>
      <c r="H15" s="33" t="e">
        <f>(F15/E15)*100</f>
        <v>#DIV/0!</v>
      </c>
    </row>
    <row r="16" spans="1:9" s="1" customFormat="1" x14ac:dyDescent="0.25">
      <c r="A16" s="27"/>
      <c r="B16" s="27"/>
      <c r="C16" s="19"/>
      <c r="D16" s="19"/>
      <c r="E16" s="19"/>
      <c r="F16" s="19"/>
      <c r="G16" s="33"/>
      <c r="H16" s="33"/>
    </row>
    <row r="17" spans="1:8" s="1" customFormat="1" x14ac:dyDescent="0.25">
      <c r="A17" s="18">
        <v>63</v>
      </c>
      <c r="B17" s="30" t="s">
        <v>124</v>
      </c>
      <c r="C17" s="99">
        <f>SUM(C18)</f>
        <v>174284.11</v>
      </c>
      <c r="D17" s="99">
        <f>SUM(D18)</f>
        <v>0</v>
      </c>
      <c r="E17" s="99">
        <f>SUM(E18)</f>
        <v>0</v>
      </c>
      <c r="F17" s="99">
        <f>SUM(F18)</f>
        <v>0</v>
      </c>
      <c r="G17" s="39">
        <f>(F17/C17)*100</f>
        <v>0</v>
      </c>
      <c r="H17" s="32" t="e">
        <f t="shared" ref="H17" si="4">(F18/E18)*100</f>
        <v>#DIV/0!</v>
      </c>
    </row>
    <row r="18" spans="1:8" s="1" customFormat="1" x14ac:dyDescent="0.25">
      <c r="A18" s="27">
        <v>6381102</v>
      </c>
      <c r="B18" s="27" t="s">
        <v>125</v>
      </c>
      <c r="C18" s="19">
        <v>174284.11</v>
      </c>
      <c r="D18" s="19"/>
      <c r="E18" s="19"/>
      <c r="F18" s="19"/>
      <c r="G18" s="33">
        <f t="shared" ref="G18" si="5">(F18/C18)*100</f>
        <v>0</v>
      </c>
      <c r="H18" s="33" t="e">
        <f>(F18/E18)*100</f>
        <v>#DIV/0!</v>
      </c>
    </row>
    <row r="19" spans="1:8" s="1" customFormat="1" x14ac:dyDescent="0.25">
      <c r="A19" s="27"/>
      <c r="B19" s="27"/>
      <c r="C19" s="19"/>
      <c r="D19" s="19"/>
      <c r="E19" s="19"/>
      <c r="F19" s="19"/>
      <c r="G19" s="33"/>
      <c r="H19" s="33"/>
    </row>
    <row r="20" spans="1:8" s="1" customFormat="1" x14ac:dyDescent="0.25">
      <c r="A20" s="18">
        <v>63</v>
      </c>
      <c r="B20" s="30" t="s">
        <v>66</v>
      </c>
      <c r="C20" s="99">
        <f>SUM(C21)</f>
        <v>0</v>
      </c>
      <c r="D20" s="99">
        <f>SUM(D21)</f>
        <v>0</v>
      </c>
      <c r="E20" s="99">
        <f>SUM(E21)</f>
        <v>0</v>
      </c>
      <c r="F20" s="99">
        <f>SUM(F21)</f>
        <v>0</v>
      </c>
      <c r="G20" s="32" t="e">
        <f t="shared" ref="G20:G21" si="6">(F20/C20)*100</f>
        <v>#DIV/0!</v>
      </c>
      <c r="H20" s="32" t="e">
        <f t="shared" ref="H20" si="7">(F21/E21)*100</f>
        <v>#DIV/0!</v>
      </c>
    </row>
    <row r="21" spans="1:8" s="1" customFormat="1" x14ac:dyDescent="0.25">
      <c r="A21" s="27">
        <v>6393102</v>
      </c>
      <c r="B21" s="27" t="s">
        <v>67</v>
      </c>
      <c r="C21" s="19"/>
      <c r="D21" s="19"/>
      <c r="E21" s="19"/>
      <c r="F21" s="19"/>
      <c r="G21" s="33" t="e">
        <f t="shared" si="6"/>
        <v>#DIV/0!</v>
      </c>
      <c r="H21" s="33" t="e">
        <f t="shared" ref="H21" si="8">(F21/E21)*100</f>
        <v>#DIV/0!</v>
      </c>
    </row>
    <row r="22" spans="1:8" s="1" customFormat="1" x14ac:dyDescent="0.25">
      <c r="A22" s="27"/>
      <c r="B22" s="27"/>
      <c r="C22" s="19"/>
      <c r="D22" s="19"/>
      <c r="E22" s="19"/>
      <c r="F22" s="19"/>
      <c r="G22" s="32"/>
      <c r="H22" s="32"/>
    </row>
    <row r="23" spans="1:8" x14ac:dyDescent="0.25">
      <c r="A23" s="18">
        <v>65</v>
      </c>
      <c r="B23" s="30" t="s">
        <v>80</v>
      </c>
      <c r="C23" s="99">
        <f>SUM(C24)</f>
        <v>433.12</v>
      </c>
      <c r="D23" s="99">
        <f>SUM(D24)</f>
        <v>22000</v>
      </c>
      <c r="E23" s="99">
        <f>SUM(E24)</f>
        <v>22000</v>
      </c>
      <c r="F23" s="99">
        <f>SUM(F24)</f>
        <v>4167.74</v>
      </c>
      <c r="G23" s="32">
        <f t="shared" si="0"/>
        <v>962.25988178795706</v>
      </c>
      <c r="H23" s="32">
        <f t="shared" ref="H23" si="9">(F24/E24)*100</f>
        <v>18.944272727272725</v>
      </c>
    </row>
    <row r="24" spans="1:8" x14ac:dyDescent="0.25">
      <c r="A24" s="27">
        <v>652</v>
      </c>
      <c r="B24" s="27" t="s">
        <v>38</v>
      </c>
      <c r="C24" s="19">
        <v>433.12</v>
      </c>
      <c r="D24" s="19">
        <v>22000</v>
      </c>
      <c r="E24" s="19">
        <v>22000</v>
      </c>
      <c r="F24" s="19">
        <v>4167.74</v>
      </c>
      <c r="G24" s="33">
        <f t="shared" si="0"/>
        <v>962.25988178795706</v>
      </c>
      <c r="H24" s="33">
        <f>(F24/E24)*100</f>
        <v>18.944272727272725</v>
      </c>
    </row>
    <row r="25" spans="1:8" s="1" customFormat="1" x14ac:dyDescent="0.25">
      <c r="A25" s="27"/>
      <c r="B25" s="27"/>
      <c r="C25" s="19"/>
      <c r="D25" s="19"/>
      <c r="E25" s="19"/>
      <c r="F25" s="19"/>
      <c r="G25" s="33"/>
      <c r="H25" s="33"/>
    </row>
    <row r="26" spans="1:8" ht="15.75" x14ac:dyDescent="0.25">
      <c r="A26" s="27"/>
      <c r="B26" s="30" t="s">
        <v>79</v>
      </c>
      <c r="C26" s="100">
        <f>SUM(C27+C29+C32)</f>
        <v>12820</v>
      </c>
      <c r="D26" s="100">
        <f>SUM(D27+D29+D32)</f>
        <v>33000</v>
      </c>
      <c r="E26" s="101">
        <f>SUM(E27+E29+E32)</f>
        <v>33000</v>
      </c>
      <c r="F26" s="102">
        <f>SUM(F28:F32)</f>
        <v>15612.63</v>
      </c>
      <c r="G26" s="32">
        <f>(F26/C26)*100</f>
        <v>121.78338533541341</v>
      </c>
      <c r="H26" s="32">
        <f t="shared" ref="H26:H33" si="10">(F26/E26)*100</f>
        <v>47.311</v>
      </c>
    </row>
    <row r="27" spans="1:8" x14ac:dyDescent="0.25">
      <c r="A27" s="18">
        <v>66</v>
      </c>
      <c r="B27" s="30" t="s">
        <v>70</v>
      </c>
      <c r="C27" s="20">
        <f>SUM(C28:C28)</f>
        <v>12820</v>
      </c>
      <c r="D27" s="20">
        <f>SUM(D28:D28)</f>
        <v>33000</v>
      </c>
      <c r="E27" s="20">
        <f>SUM(E28:E28)</f>
        <v>33000</v>
      </c>
      <c r="F27" s="20">
        <f>SUM(F28:F28)</f>
        <v>15612.63</v>
      </c>
      <c r="G27" s="33">
        <f>(F27/C27)*100</f>
        <v>121.78338533541341</v>
      </c>
      <c r="H27" s="33">
        <f t="shared" si="10"/>
        <v>47.311</v>
      </c>
    </row>
    <row r="28" spans="1:8" x14ac:dyDescent="0.25">
      <c r="A28" s="27">
        <v>661</v>
      </c>
      <c r="B28" s="27" t="s">
        <v>170</v>
      </c>
      <c r="C28" s="19">
        <v>12820</v>
      </c>
      <c r="D28" s="19">
        <v>33000</v>
      </c>
      <c r="E28" s="19">
        <v>33000</v>
      </c>
      <c r="F28" s="19">
        <v>15612.63</v>
      </c>
      <c r="G28" s="33">
        <f t="shared" si="0"/>
        <v>121.78338533541341</v>
      </c>
      <c r="H28" s="33">
        <f t="shared" si="10"/>
        <v>47.311</v>
      </c>
    </row>
    <row r="29" spans="1:8" s="1" customFormat="1" x14ac:dyDescent="0.25">
      <c r="A29" s="18">
        <v>63</v>
      </c>
      <c r="B29" s="30" t="s">
        <v>78</v>
      </c>
      <c r="C29" s="20">
        <f>SUM(C30:C31)</f>
        <v>0</v>
      </c>
      <c r="D29" s="20">
        <f>SUM(D30:D31)</f>
        <v>0</v>
      </c>
      <c r="E29" s="20">
        <f>SUM(E30:E31)</f>
        <v>0</v>
      </c>
      <c r="F29" s="20">
        <f>SUM(F30:F31)</f>
        <v>0</v>
      </c>
      <c r="G29" s="33" t="e">
        <f>(F29/C29)*100</f>
        <v>#DIV/0!</v>
      </c>
      <c r="H29" s="33" t="e">
        <f t="shared" si="10"/>
        <v>#DIV/0!</v>
      </c>
    </row>
    <row r="30" spans="1:8" s="1" customFormat="1" x14ac:dyDescent="0.25">
      <c r="A30" s="27">
        <v>63612023</v>
      </c>
      <c r="B30" s="27" t="s">
        <v>57</v>
      </c>
      <c r="C30" s="19"/>
      <c r="D30" s="19"/>
      <c r="E30" s="19"/>
      <c r="F30" s="19"/>
      <c r="G30" s="33" t="e">
        <f t="shared" ref="G30:G31" si="11">(F30/C30)*100</f>
        <v>#DIV/0!</v>
      </c>
      <c r="H30" s="33" t="e">
        <f t="shared" si="10"/>
        <v>#DIV/0!</v>
      </c>
    </row>
    <row r="31" spans="1:8" s="1" customFormat="1" x14ac:dyDescent="0.25">
      <c r="A31" s="27">
        <v>63811023</v>
      </c>
      <c r="B31" s="27" t="s">
        <v>63</v>
      </c>
      <c r="C31" s="19"/>
      <c r="D31" s="19"/>
      <c r="E31" s="19"/>
      <c r="F31" s="19"/>
      <c r="G31" s="33" t="e">
        <f t="shared" si="11"/>
        <v>#DIV/0!</v>
      </c>
      <c r="H31" s="33" t="e">
        <f t="shared" si="10"/>
        <v>#DIV/0!</v>
      </c>
    </row>
    <row r="32" spans="1:8" s="1" customFormat="1" x14ac:dyDescent="0.25">
      <c r="A32" s="18">
        <v>83</v>
      </c>
      <c r="B32" s="30" t="s">
        <v>85</v>
      </c>
      <c r="C32" s="20">
        <f>SUM(C33:C34)</f>
        <v>0</v>
      </c>
      <c r="D32" s="20">
        <f>SUM(D33:D33)</f>
        <v>0</v>
      </c>
      <c r="E32" s="20">
        <f>SUM(E33:E33)</f>
        <v>0</v>
      </c>
      <c r="F32" s="20">
        <f>SUM(F33:F34)</f>
        <v>0</v>
      </c>
      <c r="G32" s="33" t="e">
        <f>(F32/C32)*100</f>
        <v>#DIV/0!</v>
      </c>
      <c r="H32" s="33" t="e">
        <f t="shared" ref="H32" si="12">(F32/E32)*100</f>
        <v>#DIV/0!</v>
      </c>
    </row>
    <row r="33" spans="1:14" x14ac:dyDescent="0.25">
      <c r="A33" s="27">
        <v>8312202</v>
      </c>
      <c r="B33" s="27" t="s">
        <v>84</v>
      </c>
      <c r="C33" s="82">
        <v>0</v>
      </c>
      <c r="D33" s="82"/>
      <c r="E33" s="82"/>
      <c r="F33" s="82"/>
      <c r="G33" s="33" t="e">
        <f t="shared" si="0"/>
        <v>#DIV/0!</v>
      </c>
      <c r="H33" s="33" t="e">
        <f t="shared" si="10"/>
        <v>#DIV/0!</v>
      </c>
    </row>
    <row r="34" spans="1:14" s="1" customFormat="1" x14ac:dyDescent="0.25">
      <c r="A34" s="27"/>
      <c r="B34" s="27"/>
      <c r="C34" s="19"/>
      <c r="D34" s="19"/>
      <c r="E34" s="19"/>
      <c r="F34" s="19"/>
      <c r="G34" s="32"/>
      <c r="H34" s="32"/>
    </row>
    <row r="35" spans="1:14" s="1" customFormat="1" ht="15.75" x14ac:dyDescent="0.25">
      <c r="A35" s="18">
        <v>66</v>
      </c>
      <c r="B35" s="30" t="s">
        <v>69</v>
      </c>
      <c r="C35" s="100">
        <f>SUM(C36:C39)</f>
        <v>3584.46</v>
      </c>
      <c r="D35" s="100">
        <f>SUM(D36:D39)</f>
        <v>26400</v>
      </c>
      <c r="E35" s="101">
        <f>SUM(E36:E39)</f>
        <v>26400</v>
      </c>
      <c r="F35" s="102">
        <f>SUM(F36:F39)</f>
        <v>43731</v>
      </c>
      <c r="G35" s="32">
        <f>(F35/C35)*100</f>
        <v>1220.0164041445573</v>
      </c>
      <c r="H35" s="32">
        <f>(F35/E35)*100</f>
        <v>165.64772727272728</v>
      </c>
    </row>
    <row r="36" spans="1:14" s="1" customFormat="1" x14ac:dyDescent="0.25">
      <c r="A36" s="27" t="s">
        <v>81</v>
      </c>
      <c r="B36" s="27" t="s">
        <v>72</v>
      </c>
      <c r="C36" s="19"/>
      <c r="D36" s="19"/>
      <c r="E36" s="19"/>
      <c r="F36" s="19"/>
      <c r="G36" s="33" t="e">
        <f t="shared" ref="G36:G39" si="13">(F36/C36)*100</f>
        <v>#DIV/0!</v>
      </c>
      <c r="H36" s="33" t="e">
        <f t="shared" ref="H36:H39" si="14">(F36/E36)*100</f>
        <v>#DIV/0!</v>
      </c>
      <c r="I36" s="83"/>
      <c r="J36" s="83"/>
      <c r="K36" s="83"/>
      <c r="L36" s="83"/>
      <c r="M36" s="83"/>
      <c r="N36" s="83"/>
    </row>
    <row r="37" spans="1:14" s="1" customFormat="1" x14ac:dyDescent="0.25">
      <c r="A37" s="27">
        <v>6631202</v>
      </c>
      <c r="B37" s="27" t="s">
        <v>61</v>
      </c>
      <c r="C37" s="19">
        <v>3584.46</v>
      </c>
      <c r="D37" s="19">
        <v>26400</v>
      </c>
      <c r="E37" s="19">
        <v>26400</v>
      </c>
      <c r="F37" s="19">
        <v>43731</v>
      </c>
      <c r="G37" s="33">
        <f t="shared" si="13"/>
        <v>1220.0164041445573</v>
      </c>
      <c r="H37" s="33">
        <f t="shared" si="14"/>
        <v>165.64772727272728</v>
      </c>
      <c r="I37" s="83"/>
      <c r="J37" s="83"/>
      <c r="K37" s="83"/>
      <c r="L37" s="83"/>
      <c r="M37" s="83"/>
      <c r="N37" s="83"/>
    </row>
    <row r="38" spans="1:14" s="1" customFormat="1" x14ac:dyDescent="0.25">
      <c r="A38" s="27" t="s">
        <v>82</v>
      </c>
      <c r="B38" s="27" t="s">
        <v>83</v>
      </c>
      <c r="C38" s="19"/>
      <c r="D38" s="19"/>
      <c r="E38" s="19"/>
      <c r="F38" s="19"/>
      <c r="G38" s="33" t="e">
        <f t="shared" si="13"/>
        <v>#DIV/0!</v>
      </c>
      <c r="H38" s="33" t="e">
        <f t="shared" si="14"/>
        <v>#DIV/0!</v>
      </c>
      <c r="I38" s="83"/>
      <c r="J38" s="83"/>
      <c r="K38" s="83"/>
      <c r="L38" s="83"/>
      <c r="M38" s="83"/>
      <c r="N38" s="83"/>
    </row>
    <row r="39" spans="1:14" x14ac:dyDescent="0.25">
      <c r="A39" s="78">
        <v>6631402</v>
      </c>
      <c r="B39" s="78" t="s">
        <v>61</v>
      </c>
      <c r="C39" s="19">
        <v>0</v>
      </c>
      <c r="D39" s="19"/>
      <c r="E39" s="19"/>
      <c r="F39" s="19">
        <v>0</v>
      </c>
      <c r="G39" s="33" t="e">
        <f t="shared" si="13"/>
        <v>#DIV/0!</v>
      </c>
      <c r="H39" s="33" t="e">
        <f t="shared" si="14"/>
        <v>#DIV/0!</v>
      </c>
      <c r="I39" s="83"/>
      <c r="J39" s="83"/>
      <c r="K39" s="83"/>
      <c r="L39" s="83"/>
      <c r="M39" s="83"/>
      <c r="N39" s="83"/>
    </row>
    <row r="40" spans="1:14" s="1" customFormat="1" x14ac:dyDescent="0.25">
      <c r="A40" s="80"/>
      <c r="B40" s="78"/>
      <c r="C40" s="19"/>
      <c r="D40" s="19"/>
      <c r="E40" s="19"/>
      <c r="F40" s="19"/>
      <c r="G40" s="33"/>
      <c r="H40" s="33"/>
      <c r="I40" s="83"/>
      <c r="J40" s="83"/>
      <c r="K40" s="83"/>
      <c r="L40" s="83"/>
      <c r="M40" s="83"/>
      <c r="N40" s="83"/>
    </row>
    <row r="41" spans="1:14" s="1" customFormat="1" x14ac:dyDescent="0.25">
      <c r="A41" s="18">
        <v>66</v>
      </c>
      <c r="B41" s="81" t="s">
        <v>88</v>
      </c>
      <c r="C41" s="99">
        <f>SUM(C42)</f>
        <v>0</v>
      </c>
      <c r="D41" s="99">
        <f>SUM(D42)</f>
        <v>0</v>
      </c>
      <c r="E41" s="99">
        <f>SUM(E42)</f>
        <v>0</v>
      </c>
      <c r="F41" s="99">
        <f>SUM(F42)</f>
        <v>0</v>
      </c>
      <c r="G41" s="32" t="e">
        <f t="shared" ref="G41:G42" si="15">(F41/C41)*100</f>
        <v>#DIV/0!</v>
      </c>
      <c r="H41" s="32" t="e">
        <f t="shared" ref="H41" si="16">(F42/E42)*100</f>
        <v>#DIV/0!</v>
      </c>
      <c r="I41" s="83"/>
      <c r="J41" s="83"/>
      <c r="K41" s="83"/>
      <c r="L41" s="83"/>
      <c r="M41" s="83"/>
      <c r="N41" s="83"/>
    </row>
    <row r="42" spans="1:14" s="1" customFormat="1" x14ac:dyDescent="0.25">
      <c r="A42" s="79">
        <v>6632402</v>
      </c>
      <c r="B42" s="27" t="s">
        <v>61</v>
      </c>
      <c r="C42" s="19">
        <v>0</v>
      </c>
      <c r="D42" s="19"/>
      <c r="E42" s="19"/>
      <c r="F42" s="19">
        <v>0</v>
      </c>
      <c r="G42" s="33" t="e">
        <f t="shared" si="15"/>
        <v>#DIV/0!</v>
      </c>
      <c r="H42" s="33" t="e">
        <f t="shared" ref="H42" si="17">(F42/E42)*100</f>
        <v>#DIV/0!</v>
      </c>
      <c r="I42" s="83"/>
      <c r="J42" s="83"/>
      <c r="K42" s="83"/>
      <c r="L42" s="83"/>
      <c r="M42" s="83"/>
      <c r="N42" s="83"/>
    </row>
    <row r="43" spans="1:14" s="1" customFormat="1" x14ac:dyDescent="0.25">
      <c r="A43" s="79"/>
      <c r="B43" s="27"/>
      <c r="C43" s="19"/>
      <c r="D43" s="19"/>
      <c r="E43" s="19"/>
      <c r="F43" s="19"/>
      <c r="G43" s="32"/>
      <c r="H43" s="32"/>
    </row>
    <row r="44" spans="1:14" ht="15.75" x14ac:dyDescent="0.25">
      <c r="A44" s="31">
        <v>67</v>
      </c>
      <c r="B44" s="29" t="s">
        <v>77</v>
      </c>
      <c r="C44" s="99">
        <f>SUM(C45:C49)</f>
        <v>134425.75</v>
      </c>
      <c r="D44" s="99">
        <f>SUM(D45:D50)</f>
        <v>464400</v>
      </c>
      <c r="E44" s="99">
        <f>SUM(E45:E50)</f>
        <v>464400</v>
      </c>
      <c r="F44" s="99">
        <f>SUM(F45:F50)</f>
        <v>227618.68</v>
      </c>
      <c r="G44" s="32">
        <f t="shared" si="0"/>
        <v>169.3266952202238</v>
      </c>
      <c r="H44" s="32">
        <f t="shared" ref="H44:H49" si="18">(F44/E44)*100</f>
        <v>49.013496985357449</v>
      </c>
    </row>
    <row r="45" spans="1:14" x14ac:dyDescent="0.25">
      <c r="A45" s="27">
        <v>6711102</v>
      </c>
      <c r="B45" s="27" t="s">
        <v>75</v>
      </c>
      <c r="C45" s="19"/>
      <c r="D45" s="19"/>
      <c r="E45" s="19"/>
      <c r="F45" s="19">
        <v>0</v>
      </c>
      <c r="G45" s="33" t="e">
        <f t="shared" si="0"/>
        <v>#DIV/0!</v>
      </c>
      <c r="H45" s="33" t="e">
        <f t="shared" si="18"/>
        <v>#DIV/0!</v>
      </c>
    </row>
    <row r="46" spans="1:14" x14ac:dyDescent="0.25">
      <c r="A46" s="27">
        <v>67111025</v>
      </c>
      <c r="B46" s="27" t="s">
        <v>76</v>
      </c>
      <c r="C46" s="19">
        <v>0</v>
      </c>
      <c r="D46" s="19"/>
      <c r="E46" s="19"/>
      <c r="F46" s="19">
        <v>0</v>
      </c>
      <c r="G46" s="33" t="e">
        <f t="shared" si="0"/>
        <v>#DIV/0!</v>
      </c>
      <c r="H46" s="33" t="e">
        <f t="shared" si="18"/>
        <v>#DIV/0!</v>
      </c>
    </row>
    <row r="47" spans="1:14" s="1" customFormat="1" x14ac:dyDescent="0.25">
      <c r="A47" s="27">
        <v>67111025</v>
      </c>
      <c r="B47" s="27" t="s">
        <v>155</v>
      </c>
      <c r="C47" s="19"/>
      <c r="D47" s="19"/>
      <c r="E47" s="19"/>
      <c r="F47" s="19"/>
      <c r="G47" s="33" t="e">
        <f t="shared" si="0"/>
        <v>#DIV/0!</v>
      </c>
      <c r="H47" s="33" t="e">
        <f t="shared" si="18"/>
        <v>#DIV/0!</v>
      </c>
    </row>
    <row r="48" spans="1:14" x14ac:dyDescent="0.25">
      <c r="A48" s="27">
        <v>67111102</v>
      </c>
      <c r="B48" s="27" t="s">
        <v>156</v>
      </c>
      <c r="C48" s="19">
        <v>134425.75</v>
      </c>
      <c r="D48" s="19">
        <v>409400</v>
      </c>
      <c r="E48" s="19">
        <v>409400</v>
      </c>
      <c r="F48" s="19">
        <v>185018.68</v>
      </c>
      <c r="G48" s="33">
        <f t="shared" si="0"/>
        <v>137.63633827596274</v>
      </c>
      <c r="H48" s="33">
        <f t="shared" si="18"/>
        <v>45.192642892037128</v>
      </c>
    </row>
    <row r="49" spans="1:8" s="1" customFormat="1" x14ac:dyDescent="0.25">
      <c r="A49" s="27">
        <v>67121102</v>
      </c>
      <c r="B49" s="27" t="s">
        <v>127</v>
      </c>
      <c r="C49" s="19"/>
      <c r="D49" s="19">
        <v>55000</v>
      </c>
      <c r="E49" s="19">
        <v>55000</v>
      </c>
      <c r="F49" s="19">
        <v>42600</v>
      </c>
      <c r="G49" s="33" t="e">
        <f t="shared" si="0"/>
        <v>#DIV/0!</v>
      </c>
      <c r="H49" s="33">
        <f t="shared" si="18"/>
        <v>77.454545454545453</v>
      </c>
    </row>
    <row r="50" spans="1:8" s="1" customFormat="1" x14ac:dyDescent="0.25">
      <c r="A50" s="27">
        <v>67111001</v>
      </c>
      <c r="B50" s="27" t="s">
        <v>144</v>
      </c>
      <c r="C50" s="19"/>
      <c r="D50" s="19"/>
      <c r="E50" s="19"/>
      <c r="F50" s="19"/>
      <c r="G50" s="33" t="e">
        <f t="shared" ref="G50" si="19">(F50/C50)*100</f>
        <v>#DIV/0!</v>
      </c>
      <c r="H50" s="33" t="e">
        <f t="shared" ref="H50" si="20">(F50/E50)*100</f>
        <v>#DIV/0!</v>
      </c>
    </row>
    <row r="51" spans="1:8" s="1" customFormat="1" x14ac:dyDescent="0.25">
      <c r="A51" s="31">
        <v>67</v>
      </c>
      <c r="B51" s="30" t="s">
        <v>73</v>
      </c>
      <c r="C51" s="99">
        <f>SUM(C52)</f>
        <v>0</v>
      </c>
      <c r="D51" s="99">
        <f>SUM(D52)</f>
        <v>0</v>
      </c>
      <c r="E51" s="99">
        <f>SUM(E52)</f>
        <v>0</v>
      </c>
      <c r="F51" s="99">
        <f>SUM(F52)</f>
        <v>0</v>
      </c>
      <c r="G51" s="32" t="e">
        <f t="shared" ref="G51:G52" si="21">(F51/C51)*100</f>
        <v>#DIV/0!</v>
      </c>
      <c r="H51" s="32" t="e">
        <f t="shared" ref="H51" si="22">(F52/E52)*100</f>
        <v>#DIV/0!</v>
      </c>
    </row>
    <row r="52" spans="1:8" s="1" customFormat="1" x14ac:dyDescent="0.25">
      <c r="A52" s="27">
        <v>671110209</v>
      </c>
      <c r="B52" s="27" t="s">
        <v>74</v>
      </c>
      <c r="C52" s="19"/>
      <c r="D52" s="19">
        <v>0</v>
      </c>
      <c r="E52" s="19"/>
      <c r="F52" s="19">
        <v>0</v>
      </c>
      <c r="G52" s="33" t="e">
        <f t="shared" si="21"/>
        <v>#DIV/0!</v>
      </c>
      <c r="H52" s="33" t="e">
        <f>(F52/E52)*100</f>
        <v>#DIV/0!</v>
      </c>
    </row>
    <row r="53" spans="1:8" s="1" customFormat="1" x14ac:dyDescent="0.25">
      <c r="A53" s="27"/>
      <c r="B53" s="27"/>
      <c r="C53" s="27"/>
      <c r="D53" s="27"/>
      <c r="E53" s="27"/>
      <c r="F53" s="19"/>
      <c r="G53" s="33"/>
      <c r="H53" s="33"/>
    </row>
    <row r="54" spans="1:8" s="1" customFormat="1" ht="15.75" x14ac:dyDescent="0.25">
      <c r="A54" s="27"/>
      <c r="B54" s="30" t="s">
        <v>68</v>
      </c>
      <c r="C54" s="100">
        <f>SUM(C55:C60)</f>
        <v>2699592.34</v>
      </c>
      <c r="D54" s="100">
        <f>SUM(D55:D60)</f>
        <v>5934500</v>
      </c>
      <c r="E54" s="101">
        <f>SUM(E55:E60)</f>
        <v>5934500</v>
      </c>
      <c r="F54" s="102">
        <f>SUM(F55:F60)</f>
        <v>2844414.48</v>
      </c>
      <c r="G54" s="32">
        <f>(F54/C54)*100</f>
        <v>105.364592937021</v>
      </c>
      <c r="H54" s="32">
        <f>(F54/E54)*100</f>
        <v>47.930145420844219</v>
      </c>
    </row>
    <row r="55" spans="1:8" s="1" customFormat="1" x14ac:dyDescent="0.25">
      <c r="A55" s="27">
        <v>63612</v>
      </c>
      <c r="B55" s="27" t="s">
        <v>56</v>
      </c>
      <c r="C55" s="19">
        <v>2699592.34</v>
      </c>
      <c r="D55" s="19">
        <v>5904500</v>
      </c>
      <c r="E55" s="19">
        <v>5904500</v>
      </c>
      <c r="F55" s="19">
        <v>2837664.48</v>
      </c>
      <c r="G55" s="33">
        <f t="shared" ref="G55:G60" si="23">(F55/C55)*100</f>
        <v>105.11455518502473</v>
      </c>
      <c r="H55" s="33">
        <f t="shared" ref="H55:H60" si="24">(F55/E55)*100</f>
        <v>48.059352697095434</v>
      </c>
    </row>
    <row r="56" spans="1:8" s="1" customFormat="1" x14ac:dyDescent="0.25">
      <c r="A56" s="27">
        <v>63612</v>
      </c>
      <c r="B56" s="27" t="s">
        <v>126</v>
      </c>
      <c r="C56" s="19"/>
      <c r="D56" s="19"/>
      <c r="E56" s="19"/>
      <c r="F56" s="19"/>
      <c r="G56" s="33" t="e">
        <f t="shared" si="23"/>
        <v>#DIV/0!</v>
      </c>
      <c r="H56" s="33" t="e">
        <f t="shared" si="24"/>
        <v>#DIV/0!</v>
      </c>
    </row>
    <row r="57" spans="1:8" s="1" customFormat="1" x14ac:dyDescent="0.25">
      <c r="A57" s="27">
        <v>63612</v>
      </c>
      <c r="B57" s="27" t="s">
        <v>123</v>
      </c>
      <c r="C57" s="19"/>
      <c r="D57" s="19"/>
      <c r="E57" s="19"/>
      <c r="F57" s="19"/>
      <c r="G57" s="33" t="e">
        <f t="shared" si="23"/>
        <v>#DIV/0!</v>
      </c>
      <c r="H57" s="33" t="e">
        <f t="shared" si="24"/>
        <v>#DIV/0!</v>
      </c>
    </row>
    <row r="58" spans="1:8" s="1" customFormat="1" x14ac:dyDescent="0.25">
      <c r="A58" s="27">
        <v>636121</v>
      </c>
      <c r="B58" s="27" t="s">
        <v>58</v>
      </c>
      <c r="C58" s="19"/>
      <c r="D58" s="19">
        <v>10000</v>
      </c>
      <c r="E58" s="19">
        <v>10000</v>
      </c>
      <c r="F58" s="19">
        <v>6750</v>
      </c>
      <c r="G58" s="33" t="e">
        <f t="shared" si="23"/>
        <v>#DIV/0!</v>
      </c>
      <c r="H58" s="33">
        <f t="shared" si="24"/>
        <v>67.5</v>
      </c>
    </row>
    <row r="59" spans="1:8" s="1" customFormat="1" x14ac:dyDescent="0.25">
      <c r="A59" s="27">
        <v>636122</v>
      </c>
      <c r="B59" s="27" t="s">
        <v>59</v>
      </c>
      <c r="C59" s="19"/>
      <c r="D59" s="19"/>
      <c r="E59" s="19"/>
      <c r="F59" s="19"/>
      <c r="G59" s="33" t="e">
        <f t="shared" si="23"/>
        <v>#DIV/0!</v>
      </c>
      <c r="H59" s="33" t="e">
        <f t="shared" si="24"/>
        <v>#DIV/0!</v>
      </c>
    </row>
    <row r="60" spans="1:8" s="1" customFormat="1" x14ac:dyDescent="0.25">
      <c r="A60" s="27">
        <v>636123</v>
      </c>
      <c r="B60" s="27" t="s">
        <v>60</v>
      </c>
      <c r="C60" s="19"/>
      <c r="D60" s="19">
        <v>20000</v>
      </c>
      <c r="E60" s="19">
        <v>20000</v>
      </c>
      <c r="F60" s="19"/>
      <c r="G60" s="33" t="e">
        <f t="shared" si="23"/>
        <v>#DIV/0!</v>
      </c>
      <c r="H60" s="33">
        <f t="shared" si="24"/>
        <v>0</v>
      </c>
    </row>
    <row r="61" spans="1:8" s="1" customFormat="1" x14ac:dyDescent="0.25">
      <c r="A61" s="27"/>
      <c r="B61" s="27"/>
      <c r="C61" s="27"/>
      <c r="D61" s="27"/>
      <c r="E61" s="27"/>
      <c r="F61" s="19"/>
      <c r="G61" s="33"/>
      <c r="H61" s="33"/>
    </row>
    <row r="62" spans="1:8" s="1" customFormat="1" ht="18.75" x14ac:dyDescent="0.3">
      <c r="A62" s="50">
        <v>9</v>
      </c>
      <c r="B62" s="27"/>
      <c r="C62" s="35"/>
      <c r="D62" s="35"/>
      <c r="E62" s="35"/>
      <c r="F62" s="35"/>
      <c r="G62" s="32"/>
      <c r="H62" s="32"/>
    </row>
    <row r="63" spans="1:8" x14ac:dyDescent="0.25">
      <c r="A63" s="18">
        <v>92</v>
      </c>
      <c r="B63" s="30" t="s">
        <v>39</v>
      </c>
      <c r="C63" s="107">
        <f>SUM(C64:C76)</f>
        <v>0</v>
      </c>
      <c r="D63" s="107">
        <f>SUM(D64:D76)</f>
        <v>0</v>
      </c>
      <c r="E63" s="107">
        <f>SUM(E64:E76)</f>
        <v>0</v>
      </c>
      <c r="F63" s="107">
        <f>SUM(F64:F76)</f>
        <v>0</v>
      </c>
      <c r="G63" s="32" t="e">
        <f t="shared" ref="G63" si="25">(F63/C63)*100</f>
        <v>#DIV/0!</v>
      </c>
      <c r="H63" s="32" t="e">
        <f t="shared" ref="H63" si="26">(F63/E63)*100</f>
        <v>#DIV/0!</v>
      </c>
    </row>
    <row r="64" spans="1:8" s="1" customFormat="1" x14ac:dyDescent="0.25">
      <c r="A64" s="27" t="s">
        <v>89</v>
      </c>
      <c r="B64" s="27" t="s">
        <v>90</v>
      </c>
      <c r="C64" s="19">
        <v>0</v>
      </c>
      <c r="D64" s="19">
        <v>0</v>
      </c>
      <c r="E64" s="19">
        <v>0</v>
      </c>
      <c r="F64" s="19">
        <v>0</v>
      </c>
      <c r="G64" s="32"/>
      <c r="H64" s="32"/>
    </row>
    <row r="65" spans="1:17" x14ac:dyDescent="0.25">
      <c r="A65" s="27" t="s">
        <v>40</v>
      </c>
      <c r="B65" s="27" t="s">
        <v>42</v>
      </c>
      <c r="C65" s="19"/>
      <c r="D65" s="19"/>
      <c r="E65" s="19"/>
      <c r="F65" s="19"/>
      <c r="G65" s="33" t="e">
        <f t="shared" si="0"/>
        <v>#DIV/0!</v>
      </c>
      <c r="H65" s="33" t="e">
        <f>(F68/E68)*100</f>
        <v>#DIV/0!</v>
      </c>
      <c r="I65" s="1"/>
    </row>
    <row r="66" spans="1:17" s="1" customFormat="1" x14ac:dyDescent="0.25">
      <c r="A66" s="27" t="s">
        <v>131</v>
      </c>
      <c r="B66" s="27" t="s">
        <v>132</v>
      </c>
      <c r="C66" s="19"/>
      <c r="D66" s="19"/>
      <c r="E66" s="19"/>
      <c r="F66" s="19"/>
      <c r="G66" s="33" t="e">
        <f t="shared" si="0"/>
        <v>#DIV/0!</v>
      </c>
      <c r="H66" s="33" t="e">
        <f>(F70/E70)*100</f>
        <v>#DIV/0!</v>
      </c>
    </row>
    <row r="67" spans="1:17" s="1" customFormat="1" x14ac:dyDescent="0.25">
      <c r="A67" s="27" t="s">
        <v>41</v>
      </c>
      <c r="B67" s="27" t="s">
        <v>95</v>
      </c>
      <c r="C67" s="19"/>
      <c r="D67" s="19"/>
      <c r="E67" s="19"/>
      <c r="F67" s="19"/>
      <c r="G67" s="33"/>
      <c r="H67" s="33"/>
    </row>
    <row r="68" spans="1:17" x14ac:dyDescent="0.25">
      <c r="A68" s="27" t="s">
        <v>41</v>
      </c>
      <c r="B68" s="27" t="s">
        <v>92</v>
      </c>
      <c r="C68" s="19"/>
      <c r="D68" s="19"/>
      <c r="E68" s="19"/>
      <c r="F68" s="19"/>
      <c r="G68" s="33" t="e">
        <f t="shared" si="0"/>
        <v>#DIV/0!</v>
      </c>
      <c r="H68" s="33" t="e">
        <f>(F68/E68)*100</f>
        <v>#DIV/0!</v>
      </c>
      <c r="I68" s="1"/>
    </row>
    <row r="69" spans="1:17" s="1" customFormat="1" x14ac:dyDescent="0.25">
      <c r="A69" s="27" t="s">
        <v>41</v>
      </c>
      <c r="B69" s="27" t="s">
        <v>158</v>
      </c>
      <c r="C69" s="19"/>
      <c r="D69" s="19"/>
      <c r="E69" s="19"/>
      <c r="F69" s="19"/>
      <c r="G69" s="33" t="e">
        <f t="shared" ref="G69" si="27">(F69/C69)*100</f>
        <v>#DIV/0!</v>
      </c>
      <c r="H69" s="33" t="e">
        <f>(F69/E69)*100</f>
        <v>#DIV/0!</v>
      </c>
    </row>
    <row r="70" spans="1:17" s="1" customFormat="1" x14ac:dyDescent="0.25">
      <c r="A70" s="27" t="s">
        <v>41</v>
      </c>
      <c r="B70" s="27" t="s">
        <v>93</v>
      </c>
      <c r="C70" s="19"/>
      <c r="D70" s="19"/>
      <c r="E70" s="19"/>
      <c r="F70" s="19"/>
      <c r="G70" s="33" t="e">
        <f t="shared" si="0"/>
        <v>#DIV/0!</v>
      </c>
      <c r="H70" s="33" t="e">
        <f>(F70/E70)*100</f>
        <v>#DIV/0!</v>
      </c>
    </row>
    <row r="71" spans="1:17" s="1" customFormat="1" x14ac:dyDescent="0.25">
      <c r="A71" s="27" t="s">
        <v>91</v>
      </c>
      <c r="B71" s="27" t="s">
        <v>130</v>
      </c>
      <c r="C71" s="19"/>
      <c r="D71" s="19"/>
      <c r="E71" s="19"/>
      <c r="F71" s="19"/>
      <c r="G71" s="33" t="e">
        <f t="shared" si="0"/>
        <v>#DIV/0!</v>
      </c>
      <c r="H71" s="33" t="e">
        <f>(F71/E71)*100</f>
        <v>#DIV/0!</v>
      </c>
      <c r="I71" s="83"/>
      <c r="J71" s="83"/>
      <c r="K71" s="83"/>
      <c r="L71" s="83"/>
      <c r="M71" s="83"/>
      <c r="N71" s="83"/>
      <c r="O71" s="83"/>
      <c r="P71" s="83"/>
      <c r="Q71" s="83"/>
    </row>
    <row r="72" spans="1:17" s="1" customFormat="1" x14ac:dyDescent="0.25">
      <c r="A72" s="27" t="s">
        <v>91</v>
      </c>
      <c r="B72" s="27" t="s">
        <v>94</v>
      </c>
      <c r="C72" s="19"/>
      <c r="D72" s="19"/>
      <c r="E72" s="19"/>
      <c r="F72" s="19"/>
      <c r="G72" s="33" t="e">
        <f t="shared" si="0"/>
        <v>#DIV/0!</v>
      </c>
      <c r="H72" s="33" t="e">
        <f>(F72/E72)*100</f>
        <v>#DIV/0!</v>
      </c>
      <c r="I72" s="83"/>
      <c r="J72" s="83"/>
      <c r="K72" s="83"/>
      <c r="L72" s="83"/>
      <c r="M72" s="83"/>
      <c r="N72" s="83"/>
      <c r="O72" s="83"/>
      <c r="P72" s="83"/>
      <c r="Q72" s="83"/>
    </row>
    <row r="73" spans="1:17" s="1" customFormat="1" x14ac:dyDescent="0.25">
      <c r="A73" s="27" t="s">
        <v>96</v>
      </c>
      <c r="B73" s="27" t="s">
        <v>97</v>
      </c>
      <c r="C73" s="19"/>
      <c r="D73" s="19"/>
      <c r="E73" s="19"/>
      <c r="F73" s="19"/>
      <c r="G73" s="33"/>
      <c r="H73" s="33"/>
      <c r="I73" s="83"/>
      <c r="J73" s="83"/>
      <c r="K73" s="83"/>
      <c r="L73" s="83"/>
      <c r="M73" s="83"/>
      <c r="N73" s="83"/>
      <c r="O73" s="83"/>
      <c r="P73" s="83"/>
      <c r="Q73" s="83"/>
    </row>
    <row r="74" spans="1:17" s="1" customFormat="1" x14ac:dyDescent="0.25">
      <c r="A74" s="27" t="s">
        <v>96</v>
      </c>
      <c r="B74" s="27" t="s">
        <v>98</v>
      </c>
      <c r="C74" s="19"/>
      <c r="D74" s="19"/>
      <c r="E74" s="19"/>
      <c r="F74" s="19"/>
      <c r="G74" s="33"/>
      <c r="H74" s="33"/>
      <c r="I74" s="83"/>
      <c r="J74" s="83"/>
      <c r="K74" s="83"/>
      <c r="L74" s="83"/>
      <c r="M74" s="83"/>
      <c r="N74" s="83"/>
      <c r="O74" s="83"/>
      <c r="P74" s="83"/>
      <c r="Q74" s="83"/>
    </row>
    <row r="75" spans="1:17" x14ac:dyDescent="0.25">
      <c r="A75" s="27" t="s">
        <v>96</v>
      </c>
      <c r="B75" s="27" t="s">
        <v>129</v>
      </c>
      <c r="C75" s="19"/>
      <c r="D75" s="19"/>
      <c r="E75" s="19"/>
      <c r="F75" s="19"/>
      <c r="G75" s="33" t="e">
        <f t="shared" ref="G75" si="28">(F75/C75)*100</f>
        <v>#DIV/0!</v>
      </c>
      <c r="H75" s="33" t="e">
        <f>(F75/E75)*100</f>
        <v>#DIV/0!</v>
      </c>
      <c r="I75" s="83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27"/>
      <c r="B76" s="27"/>
      <c r="C76" s="19"/>
      <c r="D76" s="19"/>
      <c r="E76" s="19"/>
      <c r="F76" s="19"/>
      <c r="G76" s="34"/>
      <c r="H76" s="34"/>
    </row>
    <row r="77" spans="1:17" ht="18.75" x14ac:dyDescent="0.3">
      <c r="A77" s="50" t="s">
        <v>128</v>
      </c>
      <c r="B77" s="30" t="s">
        <v>142</v>
      </c>
      <c r="C77" s="19">
        <f>SUM(C8+C63)</f>
        <v>3025139.78</v>
      </c>
      <c r="D77" s="19">
        <f>SUM(D8+D63)</f>
        <v>6480300</v>
      </c>
      <c r="E77" s="19">
        <f>SUM(E8+E63)</f>
        <v>6480300</v>
      </c>
      <c r="F77" s="19">
        <f>SUM(F8+F63)</f>
        <v>3135544.53</v>
      </c>
      <c r="G77" s="34">
        <f t="shared" ref="G77" si="29">(F77/C77)*100</f>
        <v>103.64957516111868</v>
      </c>
      <c r="H77" s="34">
        <f t="shared" ref="H77" si="30">(F77/E77)*100</f>
        <v>48.385792787370953</v>
      </c>
    </row>
    <row r="79" spans="1:17" x14ac:dyDescent="0.25">
      <c r="A79" s="1" t="s">
        <v>160</v>
      </c>
      <c r="B79" s="1"/>
    </row>
    <row r="80" spans="1:17" x14ac:dyDescent="0.25">
      <c r="A80" s="1" t="s">
        <v>159</v>
      </c>
      <c r="B80" s="1"/>
    </row>
    <row r="81" spans="1:2" x14ac:dyDescent="0.25">
      <c r="A81" s="1" t="s">
        <v>161</v>
      </c>
      <c r="B81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2022-07-08T08:17:24Z</cp:lastPrinted>
  <dcterms:created xsi:type="dcterms:W3CDTF">2017-07-06T18:11:45Z</dcterms:created>
  <dcterms:modified xsi:type="dcterms:W3CDTF">2023-02-07T09:08:06Z</dcterms:modified>
</cp:coreProperties>
</file>